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Financije i proracun\My Documents\DUBRAVKA 2025\31.12.2025\KONSOLIDACIJA 31.12.2025\"/>
    </mc:Choice>
  </mc:AlternateContent>
  <xr:revisionPtr revIDLastSave="0" documentId="13_ncr:1_{AEE36C52-2CDF-44C0-8E43-CCDD4ECDD33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B329" i="9" s="1"/>
  <c r="F329" i="9"/>
  <c r="H328" i="9"/>
  <c r="G328" i="9"/>
  <c r="F328" i="9"/>
  <c r="E328" i="9"/>
  <c r="B328" i="9" s="1"/>
  <c r="H327" i="9"/>
  <c r="G327" i="9"/>
  <c r="F327" i="9"/>
  <c r="H326" i="9"/>
  <c r="G326" i="9"/>
  <c r="F326" i="9"/>
  <c r="H325" i="9"/>
  <c r="G325" i="9"/>
  <c r="E325" i="9" s="1"/>
  <c r="B325" i="9" s="1"/>
  <c r="F325" i="9"/>
  <c r="H324" i="9"/>
  <c r="G324" i="9"/>
  <c r="E324" i="9" s="1"/>
  <c r="B324" i="9" s="1"/>
  <c r="F324" i="9"/>
  <c r="H323" i="9"/>
  <c r="E323" i="9" s="1"/>
  <c r="B323" i="9" s="1"/>
  <c r="G323" i="9"/>
  <c r="F323" i="9"/>
  <c r="H322" i="9"/>
  <c r="E322" i="9" s="1"/>
  <c r="B322" i="9" s="1"/>
  <c r="G322" i="9"/>
  <c r="F322" i="9"/>
  <c r="H321" i="9"/>
  <c r="G321" i="9"/>
  <c r="E321" i="9" s="1"/>
  <c r="F321" i="9"/>
  <c r="B321" i="9"/>
  <c r="H320" i="9"/>
  <c r="G320" i="9"/>
  <c r="F320" i="9"/>
  <c r="H319" i="9"/>
  <c r="E319" i="9" s="1"/>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H309" i="9"/>
  <c r="F309" i="9"/>
  <c r="F308" i="9"/>
  <c r="H307" i="9"/>
  <c r="G307" i="9"/>
  <c r="E307" i="9" s="1"/>
  <c r="B307" i="9" s="1"/>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H294" i="9"/>
  <c r="F294" i="9"/>
  <c r="E294" i="9"/>
  <c r="B294" i="9" s="1"/>
  <c r="E293" i="9"/>
  <c r="M292" i="9"/>
  <c r="L292" i="9"/>
  <c r="F292" i="9" s="1"/>
  <c r="E292" i="9"/>
  <c r="B292" i="9"/>
  <c r="M291" i="9"/>
  <c r="L291" i="9"/>
  <c r="E291" i="9"/>
  <c r="M290" i="9"/>
  <c r="F290" i="9" s="1"/>
  <c r="L290" i="9"/>
  <c r="E290" i="9"/>
  <c r="B290" i="9" s="1"/>
  <c r="M289" i="9"/>
  <c r="L289" i="9"/>
  <c r="F289" i="9"/>
  <c r="E289" i="9"/>
  <c r="M288" i="9"/>
  <c r="L288" i="9"/>
  <c r="F288" i="9"/>
  <c r="B288" i="9" s="1"/>
  <c r="E288" i="9"/>
  <c r="M287" i="9"/>
  <c r="L287" i="9"/>
  <c r="F287" i="9" s="1"/>
  <c r="E287" i="9"/>
  <c r="B287" i="9" s="1"/>
  <c r="M286" i="9"/>
  <c r="L286" i="9"/>
  <c r="F286" i="9"/>
  <c r="B286" i="9" s="1"/>
  <c r="E286" i="9"/>
  <c r="M285" i="9"/>
  <c r="L285" i="9"/>
  <c r="F285" i="9" s="1"/>
  <c r="E285" i="9"/>
  <c r="M284" i="9"/>
  <c r="L284" i="9"/>
  <c r="E284" i="9"/>
  <c r="M283" i="9"/>
  <c r="L283" i="9"/>
  <c r="E283" i="9"/>
  <c r="M282" i="9"/>
  <c r="F282" i="9" s="1"/>
  <c r="B282" i="9" s="1"/>
  <c r="L282" i="9"/>
  <c r="E282" i="9"/>
  <c r="M281" i="9"/>
  <c r="L281" i="9"/>
  <c r="F281" i="9"/>
  <c r="E281" i="9"/>
  <c r="B281" i="9" s="1"/>
  <c r="M280" i="9"/>
  <c r="L280" i="9"/>
  <c r="F280" i="9"/>
  <c r="B280" i="9" s="1"/>
  <c r="E280" i="9"/>
  <c r="M279" i="9"/>
  <c r="L279" i="9"/>
  <c r="F279" i="9" s="1"/>
  <c r="E279" i="9"/>
  <c r="M278" i="9"/>
  <c r="L278" i="9"/>
  <c r="F278" i="9"/>
  <c r="B278" i="9" s="1"/>
  <c r="E278" i="9"/>
  <c r="M277" i="9"/>
  <c r="L277" i="9"/>
  <c r="F277" i="9" s="1"/>
  <c r="E277" i="9"/>
  <c r="M276" i="9"/>
  <c r="L276" i="9"/>
  <c r="F276" i="9" s="1"/>
  <c r="B276" i="9" s="1"/>
  <c r="E276" i="9"/>
  <c r="M275" i="9"/>
  <c r="L275" i="9"/>
  <c r="E275" i="9"/>
  <c r="M274" i="9"/>
  <c r="F274" i="9" s="1"/>
  <c r="L274" i="9"/>
  <c r="E274" i="9"/>
  <c r="B274" i="9" s="1"/>
  <c r="M273" i="9"/>
  <c r="L273" i="9"/>
  <c r="F273" i="9"/>
  <c r="E273" i="9"/>
  <c r="M272" i="9"/>
  <c r="L272" i="9"/>
  <c r="F272" i="9"/>
  <c r="B272" i="9" s="1"/>
  <c r="E272" i="9"/>
  <c r="M271" i="9"/>
  <c r="L271" i="9"/>
  <c r="F271" i="9" s="1"/>
  <c r="E271" i="9"/>
  <c r="B271" i="9" s="1"/>
  <c r="M270" i="9"/>
  <c r="L270" i="9"/>
  <c r="F270" i="9"/>
  <c r="B270" i="9" s="1"/>
  <c r="E270" i="9"/>
  <c r="M269" i="9"/>
  <c r="L269" i="9"/>
  <c r="F269" i="9" s="1"/>
  <c r="E269" i="9"/>
  <c r="M268" i="9"/>
  <c r="L268" i="9"/>
  <c r="E268" i="9"/>
  <c r="M267" i="9"/>
  <c r="L267" i="9"/>
  <c r="E267" i="9"/>
  <c r="M266" i="9"/>
  <c r="F266" i="9" s="1"/>
  <c r="B266" i="9" s="1"/>
  <c r="L266" i="9"/>
  <c r="E266" i="9"/>
  <c r="M265" i="9"/>
  <c r="L265" i="9"/>
  <c r="F265" i="9"/>
  <c r="E265" i="9"/>
  <c r="B265" i="9" s="1"/>
  <c r="M264" i="9"/>
  <c r="L264" i="9"/>
  <c r="F264" i="9"/>
  <c r="B264" i="9" s="1"/>
  <c r="E264" i="9"/>
  <c r="M263" i="9"/>
  <c r="L263" i="9"/>
  <c r="F263" i="9" s="1"/>
  <c r="E263" i="9"/>
  <c r="M262" i="9"/>
  <c r="L262" i="9"/>
  <c r="F262" i="9"/>
  <c r="B262" i="9" s="1"/>
  <c r="E262" i="9"/>
  <c r="M261" i="9"/>
  <c r="L261" i="9"/>
  <c r="F261" i="9" s="1"/>
  <c r="E261" i="9"/>
  <c r="M260" i="9"/>
  <c r="L260" i="9"/>
  <c r="F260" i="9" s="1"/>
  <c r="B260" i="9" s="1"/>
  <c r="E260" i="9"/>
  <c r="M259" i="9"/>
  <c r="L259" i="9"/>
  <c r="E259" i="9"/>
  <c r="M258" i="9"/>
  <c r="F258" i="9" s="1"/>
  <c r="L258" i="9"/>
  <c r="E258" i="9"/>
  <c r="B258" i="9" s="1"/>
  <c r="M257" i="9"/>
  <c r="L257" i="9"/>
  <c r="F257" i="9"/>
  <c r="E257" i="9"/>
  <c r="M256" i="9"/>
  <c r="L256" i="9"/>
  <c r="F256" i="9"/>
  <c r="B256" i="9" s="1"/>
  <c r="E256" i="9"/>
  <c r="M255" i="9"/>
  <c r="L255" i="9"/>
  <c r="F255" i="9" s="1"/>
  <c r="E255" i="9"/>
  <c r="B255" i="9" s="1"/>
  <c r="M254" i="9"/>
  <c r="L254" i="9"/>
  <c r="F254" i="9"/>
  <c r="B254" i="9" s="1"/>
  <c r="E254" i="9"/>
  <c r="M253" i="9"/>
  <c r="L253" i="9"/>
  <c r="F253" i="9" s="1"/>
  <c r="E253" i="9"/>
  <c r="M252" i="9"/>
  <c r="L252" i="9"/>
  <c r="E252" i="9"/>
  <c r="M251" i="9"/>
  <c r="L251" i="9"/>
  <c r="E251" i="9"/>
  <c r="M250" i="9"/>
  <c r="F250" i="9" s="1"/>
  <c r="B250" i="9" s="1"/>
  <c r="L250" i="9"/>
  <c r="E250" i="9"/>
  <c r="M249" i="9"/>
  <c r="L249" i="9"/>
  <c r="F249" i="9"/>
  <c r="E249" i="9"/>
  <c r="B249" i="9" s="1"/>
  <c r="M248" i="9"/>
  <c r="L248" i="9"/>
  <c r="F248" i="9"/>
  <c r="B248" i="9" s="1"/>
  <c r="E248" i="9"/>
  <c r="M247" i="9"/>
  <c r="L247" i="9"/>
  <c r="F247" i="9" s="1"/>
  <c r="E247" i="9"/>
  <c r="M246" i="9"/>
  <c r="L246" i="9"/>
  <c r="F246" i="9"/>
  <c r="B246" i="9" s="1"/>
  <c r="E246" i="9"/>
  <c r="M245" i="9"/>
  <c r="L245" i="9"/>
  <c r="F245" i="9" s="1"/>
  <c r="E245" i="9"/>
  <c r="M244" i="9"/>
  <c r="L244" i="9"/>
  <c r="F244" i="9" s="1"/>
  <c r="B244" i="9" s="1"/>
  <c r="E244" i="9"/>
  <c r="M243" i="9"/>
  <c r="L243" i="9"/>
  <c r="E243" i="9"/>
  <c r="M242" i="9"/>
  <c r="F242" i="9" s="1"/>
  <c r="L242" i="9"/>
  <c r="E242" i="9"/>
  <c r="B242" i="9" s="1"/>
  <c r="M241" i="9"/>
  <c r="L241" i="9"/>
  <c r="F241" i="9"/>
  <c r="E241" i="9"/>
  <c r="M240" i="9"/>
  <c r="L240" i="9"/>
  <c r="F240" i="9"/>
  <c r="B240" i="9" s="1"/>
  <c r="E240" i="9"/>
  <c r="M239" i="9"/>
  <c r="L239" i="9"/>
  <c r="F239" i="9" s="1"/>
  <c r="E239" i="9"/>
  <c r="B239" i="9" s="1"/>
  <c r="M238" i="9"/>
  <c r="L238" i="9"/>
  <c r="F238" i="9"/>
  <c r="B238" i="9" s="1"/>
  <c r="E238" i="9"/>
  <c r="M237" i="9"/>
  <c r="L237" i="9"/>
  <c r="F237" i="9" s="1"/>
  <c r="E237" i="9"/>
  <c r="M236" i="9"/>
  <c r="L236" i="9"/>
  <c r="E236" i="9"/>
  <c r="M235" i="9"/>
  <c r="L235" i="9"/>
  <c r="E235" i="9"/>
  <c r="M234" i="9"/>
  <c r="F234" i="9" s="1"/>
  <c r="B234" i="9" s="1"/>
  <c r="L234" i="9"/>
  <c r="E234" i="9"/>
  <c r="M233" i="9"/>
  <c r="L233" i="9"/>
  <c r="F233" i="9"/>
  <c r="E233" i="9"/>
  <c r="B233" i="9" s="1"/>
  <c r="M232" i="9"/>
  <c r="L232" i="9"/>
  <c r="F232" i="9"/>
  <c r="B232" i="9" s="1"/>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F97" i="9"/>
  <c r="E97" i="9"/>
  <c r="H96" i="9"/>
  <c r="G96" i="9"/>
  <c r="E96" i="9" s="1"/>
  <c r="B96" i="9" s="1"/>
  <c r="F96" i="9"/>
  <c r="H95" i="9"/>
  <c r="G95" i="9"/>
  <c r="E95" i="9" s="1"/>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F89" i="9"/>
  <c r="E89" i="9"/>
  <c r="B89" i="9" s="1"/>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I41" i="3" s="1"/>
  <c r="D97" i="8"/>
  <c r="D92" i="8"/>
  <c r="D87" i="8"/>
  <c r="D82" i="8"/>
  <c r="D77" i="8"/>
  <c r="D72" i="8"/>
  <c r="D67" i="8"/>
  <c r="D62" i="8"/>
  <c r="D57" i="8"/>
  <c r="D52" i="8"/>
  <c r="D51" i="8" s="1"/>
  <c r="D45" i="8" s="1"/>
  <c r="D46" i="8"/>
  <c r="D37" i="8"/>
  <c r="D27" i="8"/>
  <c r="D25" i="8"/>
  <c r="C1602" i="1" s="1"/>
  <c r="D18" i="8"/>
  <c r="D6" i="8" s="1"/>
  <c r="D8" i="8"/>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E114" i="6"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E636" i="4"/>
  <c r="D636" i="4"/>
  <c r="F636" i="4" s="1"/>
  <c r="F635" i="4"/>
  <c r="F634" i="4"/>
  <c r="E633" i="4"/>
  <c r="D633" i="4"/>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E584" i="4" s="1"/>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E536" i="4"/>
  <c r="E535"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1" i="4"/>
  <c r="D491"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E648" i="4" s="1"/>
  <c r="D427" i="4"/>
  <c r="F427" i="4" s="1"/>
  <c r="F426" i="4"/>
  <c r="E426" i="4"/>
  <c r="E647" i="4" s="1"/>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F401" i="4" s="1"/>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E362" i="4"/>
  <c r="D362" i="4"/>
  <c r="E361" i="4"/>
  <c r="E360"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C1682" i="1"/>
  <c r="G1682"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C1620" i="1"/>
  <c r="H1619" i="1"/>
  <c r="G1619" i="1"/>
  <c r="C1619" i="1"/>
  <c r="H1618" i="1"/>
  <c r="G1618" i="1"/>
  <c r="C1618" i="1"/>
  <c r="C1617" i="1"/>
  <c r="H1617" i="1" s="1"/>
  <c r="C1616" i="1"/>
  <c r="H1615" i="1"/>
  <c r="G1615" i="1"/>
  <c r="C1615" i="1"/>
  <c r="H1614" i="1"/>
  <c r="G1614" i="1"/>
  <c r="C1614" i="1"/>
  <c r="G1613" i="1"/>
  <c r="C1613" i="1"/>
  <c r="H1613" i="1" s="1"/>
  <c r="C1612" i="1"/>
  <c r="H1611" i="1"/>
  <c r="G1611" i="1"/>
  <c r="C1611" i="1"/>
  <c r="H1610" i="1"/>
  <c r="G1610" i="1"/>
  <c r="C1610" i="1"/>
  <c r="G1609" i="1"/>
  <c r="C1609" i="1"/>
  <c r="H1609" i="1" s="1"/>
  <c r="C1608" i="1"/>
  <c r="H1607" i="1"/>
  <c r="G1607" i="1"/>
  <c r="C1607" i="1"/>
  <c r="H1606" i="1"/>
  <c r="G1606" i="1"/>
  <c r="C1606" i="1"/>
  <c r="G1605" i="1"/>
  <c r="C1605" i="1"/>
  <c r="H1605" i="1" s="1"/>
  <c r="C1604" i="1"/>
  <c r="H1603" i="1"/>
  <c r="G1603" i="1"/>
  <c r="C1603" i="1"/>
  <c r="H1602" i="1"/>
  <c r="G1602" i="1"/>
  <c r="G1601" i="1"/>
  <c r="C1601" i="1"/>
  <c r="H1601" i="1" s="1"/>
  <c r="C1600" i="1"/>
  <c r="H1599" i="1"/>
  <c r="G1599" i="1"/>
  <c r="C1599" i="1"/>
  <c r="H1598" i="1"/>
  <c r="G1598" i="1"/>
  <c r="C1598" i="1"/>
  <c r="C1597" i="1"/>
  <c r="H1597" i="1" s="1"/>
  <c r="C1596" i="1"/>
  <c r="H1595" i="1"/>
  <c r="G1595" i="1"/>
  <c r="C1595" i="1"/>
  <c r="H1594" i="1"/>
  <c r="G1594" i="1"/>
  <c r="C1594" i="1"/>
  <c r="G1593" i="1"/>
  <c r="C1593" i="1"/>
  <c r="H1593" i="1" s="1"/>
  <c r="C1592" i="1"/>
  <c r="H1591" i="1"/>
  <c r="G1591" i="1"/>
  <c r="C1591" i="1"/>
  <c r="H1590" i="1"/>
  <c r="G1590" i="1"/>
  <c r="C1590" i="1"/>
  <c r="G1589" i="1"/>
  <c r="C1589" i="1"/>
  <c r="H1589" i="1" s="1"/>
  <c r="C1588" i="1"/>
  <c r="H1587" i="1"/>
  <c r="G1587" i="1"/>
  <c r="C1587" i="1"/>
  <c r="H1586" i="1"/>
  <c r="G1586" i="1"/>
  <c r="C1586" i="1"/>
  <c r="G1585" i="1"/>
  <c r="C1585" i="1"/>
  <c r="H1585" i="1" s="1"/>
  <c r="C1584" i="1"/>
  <c r="C1583" i="1"/>
  <c r="H1583" i="1" s="1"/>
  <c r="H1582" i="1"/>
  <c r="G1582" i="1"/>
  <c r="C1582" i="1"/>
  <c r="H1581" i="1"/>
  <c r="D1581" i="1"/>
  <c r="C1581" i="1"/>
  <c r="G1580" i="1"/>
  <c r="D1580" i="1"/>
  <c r="J1580" i="1" s="1"/>
  <c r="C1580" i="1"/>
  <c r="H1579" i="1"/>
  <c r="D1579" i="1"/>
  <c r="C1579" i="1"/>
  <c r="G1578" i="1"/>
  <c r="D1578" i="1"/>
  <c r="J1578" i="1" s="1"/>
  <c r="C1578" i="1"/>
  <c r="D1577" i="1"/>
  <c r="G1577" i="1" s="1"/>
  <c r="C1577" i="1"/>
  <c r="D1576" i="1"/>
  <c r="C1576" i="1"/>
  <c r="D1575" i="1"/>
  <c r="G1575" i="1" s="1"/>
  <c r="C1575" i="1"/>
  <c r="D1574" i="1"/>
  <c r="C1574" i="1"/>
  <c r="D1573" i="1"/>
  <c r="G1573" i="1" s="1"/>
  <c r="C1573" i="1"/>
  <c r="G1572" i="1"/>
  <c r="D1572" i="1"/>
  <c r="C1572" i="1"/>
  <c r="H1572" i="1" s="1"/>
  <c r="G1571" i="1"/>
  <c r="D1571" i="1"/>
  <c r="C1571" i="1"/>
  <c r="H1570" i="1"/>
  <c r="D1570" i="1"/>
  <c r="C1570" i="1"/>
  <c r="J1569" i="1"/>
  <c r="G1569" i="1"/>
  <c r="D1569" i="1"/>
  <c r="C1569" i="1"/>
  <c r="H1568" i="1"/>
  <c r="D1568" i="1"/>
  <c r="C1568" i="1"/>
  <c r="J1567" i="1"/>
  <c r="G1567" i="1"/>
  <c r="D1567" i="1"/>
  <c r="C1567" i="1"/>
  <c r="H1566" i="1"/>
  <c r="D1566" i="1"/>
  <c r="C1566" i="1"/>
  <c r="J1565" i="1"/>
  <c r="G1565" i="1"/>
  <c r="D1565" i="1"/>
  <c r="C1565" i="1"/>
  <c r="H1564" i="1"/>
  <c r="D1564" i="1"/>
  <c r="C1564" i="1"/>
  <c r="H1563" i="1"/>
  <c r="D1563" i="1"/>
  <c r="C1563" i="1"/>
  <c r="G1563" i="1" s="1"/>
  <c r="G1562" i="1"/>
  <c r="D1562" i="1"/>
  <c r="J1562" i="1" s="1"/>
  <c r="C1562" i="1"/>
  <c r="H1561" i="1"/>
  <c r="D1561" i="1"/>
  <c r="C1561" i="1"/>
  <c r="G1560" i="1"/>
  <c r="D1560" i="1"/>
  <c r="J1560" i="1" s="1"/>
  <c r="C1560" i="1"/>
  <c r="H1559" i="1"/>
  <c r="D1559" i="1"/>
  <c r="C1559" i="1"/>
  <c r="G1558" i="1"/>
  <c r="D1558" i="1"/>
  <c r="J1558" i="1" s="1"/>
  <c r="C1558" i="1"/>
  <c r="H1557" i="1"/>
  <c r="D1557" i="1"/>
  <c r="C1557" i="1"/>
  <c r="D1556" i="1"/>
  <c r="C1556" i="1"/>
  <c r="G1556" i="1" s="1"/>
  <c r="D1555" i="1"/>
  <c r="C1555" i="1"/>
  <c r="G1555" i="1" s="1"/>
  <c r="J1554" i="1"/>
  <c r="G1554" i="1"/>
  <c r="D1554" i="1"/>
  <c r="C1554" i="1"/>
  <c r="H1554" i="1" s="1"/>
  <c r="D1553" i="1"/>
  <c r="C1553" i="1"/>
  <c r="H1553" i="1" s="1"/>
  <c r="J1552" i="1"/>
  <c r="G1552" i="1"/>
  <c r="D1552" i="1"/>
  <c r="C1552" i="1"/>
  <c r="H1552" i="1" s="1"/>
  <c r="D1551" i="1"/>
  <c r="C1551" i="1"/>
  <c r="H1551" i="1" s="1"/>
  <c r="J1550" i="1"/>
  <c r="G1550" i="1"/>
  <c r="D1550" i="1"/>
  <c r="C1550" i="1"/>
  <c r="H1550" i="1" s="1"/>
  <c r="D1549" i="1"/>
  <c r="C1549" i="1"/>
  <c r="H1549" i="1" s="1"/>
  <c r="J1548" i="1"/>
  <c r="G1548" i="1"/>
  <c r="D1548" i="1"/>
  <c r="C1548" i="1"/>
  <c r="H1548" i="1" s="1"/>
  <c r="H1547" i="1"/>
  <c r="G1547" i="1"/>
  <c r="D1547" i="1"/>
  <c r="C1547" i="1"/>
  <c r="J1547" i="1" s="1"/>
  <c r="D1546" i="1"/>
  <c r="C1546" i="1"/>
  <c r="J1546" i="1" s="1"/>
  <c r="H1545" i="1"/>
  <c r="G1545" i="1"/>
  <c r="D1545" i="1"/>
  <c r="J1545" i="1" s="1"/>
  <c r="C1545" i="1"/>
  <c r="D1544" i="1"/>
  <c r="C1544" i="1"/>
  <c r="J1544" i="1" s="1"/>
  <c r="H1543" i="1"/>
  <c r="G1543" i="1"/>
  <c r="D1543" i="1"/>
  <c r="J1543" i="1" s="1"/>
  <c r="C1543" i="1"/>
  <c r="D1542" i="1"/>
  <c r="C1542" i="1"/>
  <c r="J1542" i="1" s="1"/>
  <c r="H1541" i="1"/>
  <c r="G1541" i="1"/>
  <c r="D1541" i="1"/>
  <c r="J1541" i="1" s="1"/>
  <c r="C1541" i="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D1461" i="1"/>
  <c r="H1461" i="1" s="1"/>
  <c r="C1461" i="1"/>
  <c r="G1460" i="1"/>
  <c r="D1460" i="1"/>
  <c r="H1460" i="1" s="1"/>
  <c r="C1460" i="1"/>
  <c r="D1459" i="1"/>
  <c r="H1459" i="1" s="1"/>
  <c r="C1459" i="1"/>
  <c r="G1458" i="1"/>
  <c r="D1458" i="1"/>
  <c r="H1458" i="1" s="1"/>
  <c r="C1458" i="1"/>
  <c r="D1457" i="1"/>
  <c r="H1457" i="1" s="1"/>
  <c r="C1457" i="1"/>
  <c r="G1456" i="1"/>
  <c r="D1456" i="1"/>
  <c r="H1456" i="1" s="1"/>
  <c r="C1456" i="1"/>
  <c r="D1455" i="1"/>
  <c r="H1455" i="1" s="1"/>
  <c r="C1455" i="1"/>
  <c r="G1454" i="1"/>
  <c r="D1454" i="1"/>
  <c r="H1454" i="1" s="1"/>
  <c r="C1454" i="1"/>
  <c r="G1453" i="1"/>
  <c r="D1453" i="1"/>
  <c r="H1453" i="1" s="1"/>
  <c r="C1453" i="1"/>
  <c r="D1452" i="1"/>
  <c r="C1452" i="1"/>
  <c r="D1451" i="1"/>
  <c r="H1451" i="1" s="1"/>
  <c r="C1451" i="1"/>
  <c r="G1450" i="1"/>
  <c r="D1450" i="1"/>
  <c r="H1450" i="1" s="1"/>
  <c r="C1450" i="1"/>
  <c r="G1449" i="1"/>
  <c r="D1449" i="1"/>
  <c r="H1449" i="1" s="1"/>
  <c r="C1449" i="1"/>
  <c r="D1448" i="1"/>
  <c r="C1448" i="1"/>
  <c r="D1447" i="1"/>
  <c r="H1447" i="1" s="1"/>
  <c r="C1447" i="1"/>
  <c r="G1446" i="1"/>
  <c r="D1446" i="1"/>
  <c r="H1446" i="1" s="1"/>
  <c r="C1446" i="1"/>
  <c r="G1445" i="1"/>
  <c r="D1445" i="1"/>
  <c r="H1445" i="1" s="1"/>
  <c r="C1445" i="1"/>
  <c r="D1444" i="1"/>
  <c r="C1444" i="1"/>
  <c r="D1443" i="1"/>
  <c r="H1443" i="1" s="1"/>
  <c r="C1443" i="1"/>
  <c r="G1442" i="1"/>
  <c r="D1442" i="1"/>
  <c r="H1442" i="1" s="1"/>
  <c r="C1442" i="1"/>
  <c r="G1441" i="1"/>
  <c r="D1441" i="1"/>
  <c r="H1441" i="1" s="1"/>
  <c r="C1441" i="1"/>
  <c r="D1440" i="1"/>
  <c r="C1440" i="1"/>
  <c r="D1439" i="1"/>
  <c r="H1439" i="1" s="1"/>
  <c r="C1439" i="1"/>
  <c r="G1438" i="1"/>
  <c r="D1438" i="1"/>
  <c r="H1438" i="1" s="1"/>
  <c r="C1438" i="1"/>
  <c r="G1437" i="1"/>
  <c r="D1437" i="1"/>
  <c r="H1437" i="1" s="1"/>
  <c r="C1437" i="1"/>
  <c r="D1436" i="1"/>
  <c r="C1436" i="1"/>
  <c r="D1435" i="1"/>
  <c r="H1435" i="1" s="1"/>
  <c r="C1435" i="1"/>
  <c r="G1434" i="1"/>
  <c r="D1434" i="1"/>
  <c r="H1434" i="1" s="1"/>
  <c r="C1434" i="1"/>
  <c r="G1433" i="1"/>
  <c r="D1433" i="1"/>
  <c r="H1433" i="1" s="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G1400" i="1" s="1"/>
  <c r="D1399" i="1"/>
  <c r="C1399" i="1"/>
  <c r="H1398" i="1"/>
  <c r="D1398" i="1"/>
  <c r="C1398" i="1"/>
  <c r="G1398" i="1" s="1"/>
  <c r="H1397" i="1"/>
  <c r="D1397" i="1"/>
  <c r="C1397" i="1"/>
  <c r="G1397" i="1" s="1"/>
  <c r="D1396" i="1"/>
  <c r="C1396" i="1"/>
  <c r="G1396" i="1" s="1"/>
  <c r="D1395" i="1"/>
  <c r="C1395" i="1"/>
  <c r="H1394" i="1"/>
  <c r="D1394" i="1"/>
  <c r="C1394" i="1"/>
  <c r="G1394" i="1" s="1"/>
  <c r="H1393" i="1"/>
  <c r="D1393" i="1"/>
  <c r="C1393" i="1"/>
  <c r="G1393" i="1" s="1"/>
  <c r="D1392" i="1"/>
  <c r="C1392" i="1"/>
  <c r="G1392" i="1" s="1"/>
  <c r="D1391" i="1"/>
  <c r="C1391" i="1"/>
  <c r="H1390" i="1"/>
  <c r="D1390" i="1"/>
  <c r="C1390" i="1"/>
  <c r="G1390" i="1" s="1"/>
  <c r="H1389" i="1"/>
  <c r="D1389" i="1"/>
  <c r="C1389" i="1"/>
  <c r="G1389" i="1" s="1"/>
  <c r="D1388" i="1"/>
  <c r="C1388" i="1"/>
  <c r="G1388" i="1" s="1"/>
  <c r="D1387" i="1"/>
  <c r="C1387" i="1"/>
  <c r="H1386" i="1"/>
  <c r="D1386" i="1"/>
  <c r="C1386" i="1"/>
  <c r="G1386" i="1" s="1"/>
  <c r="H1385" i="1"/>
  <c r="D1385" i="1"/>
  <c r="C1385" i="1"/>
  <c r="G1385" i="1" s="1"/>
  <c r="D1384" i="1"/>
  <c r="C1384" i="1"/>
  <c r="G1384" i="1" s="1"/>
  <c r="D1383" i="1"/>
  <c r="C1383" i="1"/>
  <c r="H1382" i="1"/>
  <c r="D1382" i="1"/>
  <c r="C1382" i="1"/>
  <c r="G1382" i="1" s="1"/>
  <c r="H1381" i="1"/>
  <c r="D1381" i="1"/>
  <c r="C1381" i="1"/>
  <c r="G1381" i="1" s="1"/>
  <c r="D1380" i="1"/>
  <c r="C1380" i="1"/>
  <c r="G1380" i="1" s="1"/>
  <c r="D1379" i="1"/>
  <c r="C1379" i="1"/>
  <c r="H1378" i="1"/>
  <c r="D1378" i="1"/>
  <c r="C1378" i="1"/>
  <c r="G1378" i="1" s="1"/>
  <c r="H1377" i="1"/>
  <c r="D1377" i="1"/>
  <c r="C1377" i="1"/>
  <c r="G1377" i="1" s="1"/>
  <c r="D1376" i="1"/>
  <c r="C1376" i="1"/>
  <c r="G1376" i="1" s="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G1368" i="1" s="1"/>
  <c r="D1367" i="1"/>
  <c r="C1367" i="1"/>
  <c r="H1366" i="1"/>
  <c r="D1366" i="1"/>
  <c r="C1366" i="1"/>
  <c r="G1366" i="1" s="1"/>
  <c r="H1365" i="1"/>
  <c r="D1365" i="1"/>
  <c r="C1365" i="1"/>
  <c r="G1365" i="1" s="1"/>
  <c r="D1364" i="1"/>
  <c r="C1364" i="1"/>
  <c r="G1364" i="1" s="1"/>
  <c r="D1363" i="1"/>
  <c r="C1363" i="1"/>
  <c r="H1362" i="1"/>
  <c r="D1362" i="1"/>
  <c r="C1362" i="1"/>
  <c r="G1362" i="1" s="1"/>
  <c r="H1361" i="1"/>
  <c r="D1361" i="1"/>
  <c r="C1361" i="1"/>
  <c r="G1361" i="1" s="1"/>
  <c r="D1360" i="1"/>
  <c r="C1360" i="1"/>
  <c r="G1360" i="1" s="1"/>
  <c r="D1359" i="1"/>
  <c r="C1359" i="1"/>
  <c r="H1358" i="1"/>
  <c r="D1358" i="1"/>
  <c r="C1358" i="1"/>
  <c r="G1358" i="1" s="1"/>
  <c r="H1357" i="1"/>
  <c r="D1357" i="1"/>
  <c r="C1357" i="1"/>
  <c r="G1357" i="1" s="1"/>
  <c r="D1356" i="1"/>
  <c r="C1356" i="1"/>
  <c r="G1356" i="1" s="1"/>
  <c r="D1355" i="1"/>
  <c r="C1355" i="1"/>
  <c r="H1354" i="1"/>
  <c r="D1354" i="1"/>
  <c r="C1354" i="1"/>
  <c r="G1354" i="1" s="1"/>
  <c r="H1353" i="1"/>
  <c r="D1353" i="1"/>
  <c r="C1353" i="1"/>
  <c r="G1353" i="1" s="1"/>
  <c r="D1352" i="1"/>
  <c r="C1352" i="1"/>
  <c r="G1352" i="1" s="1"/>
  <c r="D1351" i="1"/>
  <c r="C1351" i="1"/>
  <c r="H1350" i="1"/>
  <c r="D1350" i="1"/>
  <c r="C1350" i="1"/>
  <c r="G1350" i="1" s="1"/>
  <c r="H1349" i="1"/>
  <c r="D1349" i="1"/>
  <c r="C1349" i="1"/>
  <c r="G1349" i="1" s="1"/>
  <c r="D1348" i="1"/>
  <c r="C1348" i="1"/>
  <c r="G1348" i="1" s="1"/>
  <c r="D1347" i="1"/>
  <c r="C1347" i="1"/>
  <c r="H1346" i="1"/>
  <c r="D1346" i="1"/>
  <c r="C1346" i="1"/>
  <c r="G1346" i="1" s="1"/>
  <c r="H1345" i="1"/>
  <c r="D1345" i="1"/>
  <c r="C1345" i="1"/>
  <c r="G1345" i="1" s="1"/>
  <c r="D1344" i="1"/>
  <c r="C1344" i="1"/>
  <c r="G1344" i="1" s="1"/>
  <c r="D1343" i="1"/>
  <c r="C1343" i="1"/>
  <c r="H1342" i="1"/>
  <c r="D1342" i="1"/>
  <c r="C1342" i="1"/>
  <c r="G1342" i="1" s="1"/>
  <c r="H1341" i="1"/>
  <c r="D1341" i="1"/>
  <c r="C1341" i="1"/>
  <c r="G1341" i="1" s="1"/>
  <c r="D1340" i="1"/>
  <c r="C1340" i="1"/>
  <c r="G1340" i="1" s="1"/>
  <c r="D1339" i="1"/>
  <c r="C1339" i="1"/>
  <c r="H1338" i="1"/>
  <c r="D1338" i="1"/>
  <c r="C1338" i="1"/>
  <c r="G1338" i="1" s="1"/>
  <c r="H1337" i="1"/>
  <c r="D1337" i="1"/>
  <c r="C1337" i="1"/>
  <c r="G1337" i="1" s="1"/>
  <c r="D1336" i="1"/>
  <c r="C1336" i="1"/>
  <c r="G1336" i="1" s="1"/>
  <c r="D1335" i="1"/>
  <c r="C1335" i="1"/>
  <c r="H1334" i="1"/>
  <c r="D1334" i="1"/>
  <c r="C1334" i="1"/>
  <c r="G1334" i="1" s="1"/>
  <c r="H1333" i="1"/>
  <c r="D1333" i="1"/>
  <c r="C1333" i="1"/>
  <c r="G1333" i="1" s="1"/>
  <c r="D1332" i="1"/>
  <c r="C1332" i="1"/>
  <c r="G1332" i="1" s="1"/>
  <c r="D1331" i="1"/>
  <c r="C1331" i="1"/>
  <c r="H1330" i="1"/>
  <c r="D1330" i="1"/>
  <c r="C1330" i="1"/>
  <c r="G1330" i="1" s="1"/>
  <c r="H1329" i="1"/>
  <c r="D1329" i="1"/>
  <c r="C1329" i="1"/>
  <c r="G1329" i="1" s="1"/>
  <c r="D1328" i="1"/>
  <c r="C1328" i="1"/>
  <c r="G1328" i="1" s="1"/>
  <c r="D1327" i="1"/>
  <c r="C1327" i="1"/>
  <c r="H1326" i="1"/>
  <c r="D1326" i="1"/>
  <c r="C1326" i="1"/>
  <c r="G1326" i="1" s="1"/>
  <c r="H1325" i="1"/>
  <c r="D1325" i="1"/>
  <c r="C1325" i="1"/>
  <c r="G1325" i="1" s="1"/>
  <c r="D1324" i="1"/>
  <c r="C1324" i="1"/>
  <c r="G1324" i="1" s="1"/>
  <c r="D1323" i="1"/>
  <c r="C1323" i="1"/>
  <c r="H1322" i="1"/>
  <c r="D1322" i="1"/>
  <c r="C1322" i="1"/>
  <c r="G1322" i="1" s="1"/>
  <c r="H1321" i="1"/>
  <c r="D1321" i="1"/>
  <c r="C1321" i="1"/>
  <c r="G1321" i="1" s="1"/>
  <c r="D1320" i="1"/>
  <c r="C1320" i="1"/>
  <c r="G1320" i="1" s="1"/>
  <c r="D1319" i="1"/>
  <c r="C1319" i="1"/>
  <c r="H1318" i="1"/>
  <c r="D1318" i="1"/>
  <c r="C1318" i="1"/>
  <c r="G1318" i="1" s="1"/>
  <c r="H1317" i="1"/>
  <c r="D1317" i="1"/>
  <c r="C1317" i="1"/>
  <c r="G1317" i="1" s="1"/>
  <c r="D1316" i="1"/>
  <c r="C1316" i="1"/>
  <c r="G1316" i="1" s="1"/>
  <c r="D1315" i="1"/>
  <c r="C1315" i="1"/>
  <c r="H1314" i="1"/>
  <c r="D1314" i="1"/>
  <c r="C1314" i="1"/>
  <c r="G1314" i="1" s="1"/>
  <c r="H1313" i="1"/>
  <c r="D1313" i="1"/>
  <c r="C1313" i="1"/>
  <c r="G1313" i="1" s="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H1264" i="1"/>
  <c r="D1264" i="1"/>
  <c r="G1264" i="1" s="1"/>
  <c r="C1264" i="1"/>
  <c r="H1263" i="1"/>
  <c r="G1263" i="1"/>
  <c r="D1263" i="1"/>
  <c r="C1263" i="1"/>
  <c r="H1262" i="1"/>
  <c r="G1262" i="1"/>
  <c r="D1262" i="1"/>
  <c r="C1262" i="1"/>
  <c r="D1261" i="1"/>
  <c r="H1261" i="1" s="1"/>
  <c r="C1261" i="1"/>
  <c r="D1260" i="1"/>
  <c r="H1260" i="1" s="1"/>
  <c r="C1260" i="1"/>
  <c r="D1259" i="1"/>
  <c r="H1259" i="1" s="1"/>
  <c r="C1259" i="1"/>
  <c r="H1258" i="1"/>
  <c r="G1258" i="1"/>
  <c r="D1258" i="1"/>
  <c r="C1258" i="1"/>
  <c r="H1257" i="1"/>
  <c r="G1257" i="1"/>
  <c r="D1257" i="1"/>
  <c r="C1257" i="1"/>
  <c r="H1256" i="1"/>
  <c r="G1256" i="1"/>
  <c r="D1256" i="1"/>
  <c r="C1256" i="1"/>
  <c r="G1254" i="1"/>
  <c r="D1254" i="1"/>
  <c r="C1254" i="1"/>
  <c r="H1254" i="1" s="1"/>
  <c r="G1253" i="1"/>
  <c r="D1253" i="1"/>
  <c r="C1253" i="1"/>
  <c r="H1253" i="1" s="1"/>
  <c r="G1252" i="1"/>
  <c r="D1252" i="1"/>
  <c r="C1252" i="1"/>
  <c r="H1252" i="1" s="1"/>
  <c r="D1251" i="1"/>
  <c r="G1251" i="1" s="1"/>
  <c r="C1251" i="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D1179" i="1"/>
  <c r="C1179" i="1"/>
  <c r="G1179" i="1" s="1"/>
  <c r="H1178" i="1"/>
  <c r="D1178" i="1"/>
  <c r="C1178" i="1"/>
  <c r="G1178" i="1" s="1"/>
  <c r="H1177" i="1"/>
  <c r="D1177" i="1"/>
  <c r="C1177" i="1"/>
  <c r="G1177" i="1" s="1"/>
  <c r="D1176" i="1"/>
  <c r="C1176" i="1"/>
  <c r="G1176" i="1" s="1"/>
  <c r="D1175" i="1"/>
  <c r="C1175" i="1"/>
  <c r="G1175" i="1" s="1"/>
  <c r="H1174" i="1"/>
  <c r="D1174" i="1"/>
  <c r="C1174" i="1"/>
  <c r="G1174" i="1" s="1"/>
  <c r="H1173" i="1"/>
  <c r="D1173" i="1"/>
  <c r="C1173" i="1"/>
  <c r="G1173" i="1" s="1"/>
  <c r="D1172" i="1"/>
  <c r="C1172" i="1"/>
  <c r="G1172" i="1" s="1"/>
  <c r="D1171" i="1"/>
  <c r="C1171" i="1"/>
  <c r="G1171" i="1" s="1"/>
  <c r="H1170" i="1"/>
  <c r="D1170" i="1"/>
  <c r="C1170" i="1"/>
  <c r="G1170" i="1" s="1"/>
  <c r="H1169" i="1"/>
  <c r="D1169" i="1"/>
  <c r="C1169" i="1"/>
  <c r="G1169" i="1" s="1"/>
  <c r="D1168" i="1"/>
  <c r="C1168" i="1"/>
  <c r="G1168" i="1" s="1"/>
  <c r="D1167" i="1"/>
  <c r="C1167" i="1"/>
  <c r="H1166" i="1"/>
  <c r="D1166" i="1"/>
  <c r="C1166" i="1"/>
  <c r="G1166" i="1" s="1"/>
  <c r="H1165" i="1"/>
  <c r="D1165" i="1"/>
  <c r="C1165" i="1"/>
  <c r="G1165" i="1" s="1"/>
  <c r="D1164" i="1"/>
  <c r="C1164" i="1"/>
  <c r="G1164" i="1" s="1"/>
  <c r="D1163" i="1"/>
  <c r="C1163" i="1"/>
  <c r="G1163" i="1" s="1"/>
  <c r="H1162" i="1"/>
  <c r="D1162" i="1"/>
  <c r="C1162" i="1"/>
  <c r="G1162" i="1" s="1"/>
  <c r="H1161" i="1"/>
  <c r="D1161" i="1"/>
  <c r="C1161" i="1"/>
  <c r="G1161" i="1" s="1"/>
  <c r="D1160" i="1"/>
  <c r="C1160" i="1"/>
  <c r="G1160" i="1" s="1"/>
  <c r="D1159" i="1"/>
  <c r="C1159" i="1"/>
  <c r="G1159" i="1" s="1"/>
  <c r="H1158" i="1"/>
  <c r="D1158" i="1"/>
  <c r="C1158" i="1"/>
  <c r="G1158" i="1" s="1"/>
  <c r="H1157" i="1"/>
  <c r="D1157" i="1"/>
  <c r="C1157" i="1"/>
  <c r="G1157" i="1" s="1"/>
  <c r="D1156" i="1"/>
  <c r="C1156" i="1"/>
  <c r="G1156" i="1" s="1"/>
  <c r="D1155" i="1"/>
  <c r="C1155" i="1"/>
  <c r="G1155" i="1" s="1"/>
  <c r="H1154" i="1"/>
  <c r="D1154" i="1"/>
  <c r="C1154" i="1"/>
  <c r="G1154" i="1" s="1"/>
  <c r="H1153" i="1"/>
  <c r="D1153" i="1"/>
  <c r="C1153" i="1"/>
  <c r="G1153" i="1" s="1"/>
  <c r="D1152" i="1"/>
  <c r="D1151" i="1"/>
  <c r="C1151" i="1"/>
  <c r="G1151" i="1" s="1"/>
  <c r="H1150" i="1"/>
  <c r="D1150" i="1"/>
  <c r="C1150" i="1"/>
  <c r="G1150" i="1" s="1"/>
  <c r="H1149" i="1"/>
  <c r="D1149" i="1"/>
  <c r="C1149" i="1"/>
  <c r="G1149" i="1" s="1"/>
  <c r="D1148" i="1"/>
  <c r="C1148" i="1"/>
  <c r="D1147" i="1"/>
  <c r="C1147" i="1"/>
  <c r="G1147" i="1" s="1"/>
  <c r="H1146" i="1"/>
  <c r="D1146" i="1"/>
  <c r="C1146" i="1"/>
  <c r="G1146" i="1" s="1"/>
  <c r="H1145" i="1"/>
  <c r="D1145" i="1"/>
  <c r="C1145" i="1"/>
  <c r="G1145" i="1" s="1"/>
  <c r="D1144" i="1"/>
  <c r="C1144" i="1"/>
  <c r="D1143" i="1"/>
  <c r="C1143" i="1"/>
  <c r="G1143" i="1" s="1"/>
  <c r="H1142" i="1"/>
  <c r="D1142" i="1"/>
  <c r="C1142" i="1"/>
  <c r="G1142" i="1" s="1"/>
  <c r="H1141" i="1"/>
  <c r="D1141" i="1"/>
  <c r="C1141" i="1"/>
  <c r="G1141" i="1" s="1"/>
  <c r="D1140" i="1"/>
  <c r="D1139" i="1"/>
  <c r="C1139" i="1"/>
  <c r="G1139" i="1" s="1"/>
  <c r="H1138" i="1"/>
  <c r="D1138" i="1"/>
  <c r="C1138" i="1"/>
  <c r="G1138" i="1" s="1"/>
  <c r="H1137" i="1"/>
  <c r="D1137" i="1"/>
  <c r="C1137" i="1"/>
  <c r="G1137" i="1" s="1"/>
  <c r="D1136" i="1"/>
  <c r="C1136"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D1062" i="1"/>
  <c r="C1062" i="1"/>
  <c r="G1062" i="1" s="1"/>
  <c r="D1061" i="1"/>
  <c r="C1061" i="1"/>
  <c r="G1061" i="1" s="1"/>
  <c r="H1060" i="1"/>
  <c r="D1060" i="1"/>
  <c r="C1060" i="1"/>
  <c r="G1060" i="1" s="1"/>
  <c r="H1059" i="1"/>
  <c r="D1059" i="1"/>
  <c r="C1059" i="1"/>
  <c r="G1059" i="1" s="1"/>
  <c r="D1058" i="1"/>
  <c r="C1058" i="1"/>
  <c r="G1058" i="1" s="1"/>
  <c r="D1057" i="1"/>
  <c r="C1057" i="1"/>
  <c r="G1057" i="1" s="1"/>
  <c r="H1056" i="1"/>
  <c r="D1056" i="1"/>
  <c r="C1056" i="1"/>
  <c r="G1056" i="1" s="1"/>
  <c r="H1055" i="1"/>
  <c r="D1055" i="1"/>
  <c r="C1055" i="1"/>
  <c r="G1055" i="1" s="1"/>
  <c r="D1054" i="1"/>
  <c r="C1054" i="1"/>
  <c r="G1054" i="1" s="1"/>
  <c r="D1053" i="1"/>
  <c r="C1053" i="1"/>
  <c r="G1053" i="1" s="1"/>
  <c r="H1052" i="1"/>
  <c r="D1052" i="1"/>
  <c r="C1052" i="1"/>
  <c r="G1052" i="1" s="1"/>
  <c r="H1051" i="1"/>
  <c r="D1051" i="1"/>
  <c r="C1051" i="1"/>
  <c r="G1051" i="1" s="1"/>
  <c r="D1050" i="1"/>
  <c r="C1050" i="1"/>
  <c r="G1050" i="1" s="1"/>
  <c r="D1049" i="1"/>
  <c r="C1049" i="1"/>
  <c r="G1049" i="1" s="1"/>
  <c r="H1048" i="1"/>
  <c r="D1048" i="1"/>
  <c r="C1048" i="1"/>
  <c r="G1048" i="1" s="1"/>
  <c r="H1047" i="1"/>
  <c r="D1047" i="1"/>
  <c r="C1047" i="1"/>
  <c r="G1047" i="1" s="1"/>
  <c r="D1046" i="1"/>
  <c r="C1046" i="1"/>
  <c r="G1046" i="1" s="1"/>
  <c r="D1045" i="1"/>
  <c r="C1045" i="1"/>
  <c r="G1045" i="1" s="1"/>
  <c r="H1044" i="1"/>
  <c r="D1044" i="1"/>
  <c r="C1044" i="1"/>
  <c r="G1044" i="1" s="1"/>
  <c r="H1043" i="1"/>
  <c r="D1043" i="1"/>
  <c r="C1043" i="1"/>
  <c r="G1043" i="1" s="1"/>
  <c r="D1042" i="1"/>
  <c r="C1042" i="1"/>
  <c r="G1042" i="1" s="1"/>
  <c r="D1041" i="1"/>
  <c r="C1041" i="1"/>
  <c r="G1041" i="1" s="1"/>
  <c r="H1040" i="1"/>
  <c r="D1040" i="1"/>
  <c r="C1040" i="1"/>
  <c r="G1040" i="1" s="1"/>
  <c r="H1039" i="1"/>
  <c r="D1039" i="1"/>
  <c r="C1039" i="1"/>
  <c r="G1039" i="1" s="1"/>
  <c r="D1038" i="1"/>
  <c r="C1038" i="1"/>
  <c r="G1038" i="1" s="1"/>
  <c r="D1037" i="1"/>
  <c r="C1037" i="1"/>
  <c r="G1037" i="1" s="1"/>
  <c r="H1036" i="1"/>
  <c r="D1036" i="1"/>
  <c r="C1036" i="1"/>
  <c r="G1036" i="1" s="1"/>
  <c r="H1035" i="1"/>
  <c r="D1035" i="1"/>
  <c r="C1035" i="1"/>
  <c r="G1035" i="1" s="1"/>
  <c r="D1034" i="1"/>
  <c r="C1034" i="1"/>
  <c r="G1034" i="1" s="1"/>
  <c r="D1033" i="1"/>
  <c r="C1033" i="1"/>
  <c r="G1033" i="1" s="1"/>
  <c r="H1032" i="1"/>
  <c r="D1032" i="1"/>
  <c r="C1032" i="1"/>
  <c r="G1032" i="1" s="1"/>
  <c r="H1031" i="1"/>
  <c r="D1031" i="1"/>
  <c r="C1031" i="1"/>
  <c r="G1031" i="1" s="1"/>
  <c r="D1030" i="1"/>
  <c r="C1030" i="1"/>
  <c r="G1030" i="1" s="1"/>
  <c r="D1029" i="1"/>
  <c r="C1029" i="1"/>
  <c r="G1029" i="1" s="1"/>
  <c r="H1028" i="1"/>
  <c r="D1028" i="1"/>
  <c r="C1028" i="1"/>
  <c r="G1028" i="1" s="1"/>
  <c r="H1027" i="1"/>
  <c r="D1027" i="1"/>
  <c r="C1027" i="1"/>
  <c r="G1027" i="1" s="1"/>
  <c r="D1026" i="1"/>
  <c r="C1026" i="1"/>
  <c r="G1026" i="1" s="1"/>
  <c r="D1025" i="1"/>
  <c r="C1025" i="1"/>
  <c r="G1025" i="1" s="1"/>
  <c r="H1024" i="1"/>
  <c r="D1024" i="1"/>
  <c r="C1024" i="1"/>
  <c r="G1024" i="1" s="1"/>
  <c r="H1023" i="1"/>
  <c r="D1023" i="1"/>
  <c r="C1023" i="1"/>
  <c r="G1023" i="1" s="1"/>
  <c r="D1022" i="1"/>
  <c r="C1022" i="1"/>
  <c r="G1022" i="1" s="1"/>
  <c r="D1021" i="1"/>
  <c r="C1021" i="1"/>
  <c r="G1021" i="1" s="1"/>
  <c r="H1020" i="1"/>
  <c r="D1020" i="1"/>
  <c r="C1020" i="1"/>
  <c r="G1020" i="1" s="1"/>
  <c r="H1019" i="1"/>
  <c r="D1019" i="1"/>
  <c r="C1019" i="1"/>
  <c r="G1019" i="1" s="1"/>
  <c r="D1018" i="1"/>
  <c r="C1018" i="1"/>
  <c r="G1018" i="1" s="1"/>
  <c r="C1017" i="1"/>
  <c r="H1016" i="1"/>
  <c r="G1016" i="1"/>
  <c r="D1016" i="1"/>
  <c r="C1016" i="1"/>
  <c r="H1015" i="1"/>
  <c r="G1015" i="1"/>
  <c r="D1015" i="1"/>
  <c r="C1015" i="1"/>
  <c r="H1014" i="1"/>
  <c r="G1014" i="1"/>
  <c r="D1014" i="1"/>
  <c r="C1014" i="1"/>
  <c r="H1013" i="1"/>
  <c r="G1013" i="1"/>
  <c r="D1013" i="1"/>
  <c r="C1013" i="1"/>
  <c r="H1010" i="1"/>
  <c r="D1010" i="1"/>
  <c r="C1010" i="1"/>
  <c r="G1010" i="1" s="1"/>
  <c r="H1009" i="1"/>
  <c r="D1009" i="1"/>
  <c r="C1009" i="1"/>
  <c r="G1009" i="1" s="1"/>
  <c r="D1008" i="1"/>
  <c r="C1008" i="1"/>
  <c r="D1007" i="1"/>
  <c r="C1007" i="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H998" i="1"/>
  <c r="D998" i="1"/>
  <c r="C998" i="1"/>
  <c r="G998" i="1" s="1"/>
  <c r="H997" i="1"/>
  <c r="D997" i="1"/>
  <c r="C997" i="1"/>
  <c r="G997" i="1" s="1"/>
  <c r="D996" i="1"/>
  <c r="C996" i="1"/>
  <c r="D995" i="1"/>
  <c r="C995" i="1"/>
  <c r="H994" i="1"/>
  <c r="D994" i="1"/>
  <c r="C994" i="1"/>
  <c r="G994" i="1" s="1"/>
  <c r="H993" i="1"/>
  <c r="D993" i="1"/>
  <c r="C993" i="1"/>
  <c r="G993" i="1" s="1"/>
  <c r="D992" i="1"/>
  <c r="C992" i="1"/>
  <c r="D991" i="1"/>
  <c r="C991" i="1"/>
  <c r="H990" i="1"/>
  <c r="D990" i="1"/>
  <c r="C990" i="1"/>
  <c r="G990" i="1" s="1"/>
  <c r="H989" i="1"/>
  <c r="D989" i="1"/>
  <c r="C989" i="1"/>
  <c r="G989" i="1" s="1"/>
  <c r="D988" i="1"/>
  <c r="C988" i="1"/>
  <c r="D987" i="1"/>
  <c r="C987" i="1"/>
  <c r="H986" i="1"/>
  <c r="D986" i="1"/>
  <c r="C986" i="1"/>
  <c r="G986" i="1" s="1"/>
  <c r="H985" i="1"/>
  <c r="D985" i="1"/>
  <c r="C985" i="1"/>
  <c r="G985" i="1" s="1"/>
  <c r="D984" i="1"/>
  <c r="C984" i="1"/>
  <c r="D983" i="1"/>
  <c r="C983" i="1"/>
  <c r="H982" i="1"/>
  <c r="D982" i="1"/>
  <c r="C982" i="1"/>
  <c r="G982" i="1" s="1"/>
  <c r="H981" i="1"/>
  <c r="D981" i="1"/>
  <c r="C981" i="1"/>
  <c r="G981" i="1" s="1"/>
  <c r="D980" i="1"/>
  <c r="C980" i="1"/>
  <c r="D979" i="1"/>
  <c r="C979" i="1"/>
  <c r="H978" i="1"/>
  <c r="D978" i="1"/>
  <c r="C978" i="1"/>
  <c r="G978" i="1" s="1"/>
  <c r="H977" i="1"/>
  <c r="D977" i="1"/>
  <c r="C977" i="1"/>
  <c r="G977" i="1" s="1"/>
  <c r="D976" i="1"/>
  <c r="C976" i="1"/>
  <c r="D975" i="1"/>
  <c r="C975" i="1"/>
  <c r="H974" i="1"/>
  <c r="D974" i="1"/>
  <c r="C974" i="1"/>
  <c r="G974" i="1" s="1"/>
  <c r="H973" i="1"/>
  <c r="D973" i="1"/>
  <c r="C973" i="1"/>
  <c r="G973" i="1" s="1"/>
  <c r="D972" i="1"/>
  <c r="C972" i="1"/>
  <c r="D971" i="1"/>
  <c r="C971" i="1"/>
  <c r="H970" i="1"/>
  <c r="D970" i="1"/>
  <c r="C970" i="1"/>
  <c r="G970" i="1" s="1"/>
  <c r="H969" i="1"/>
  <c r="D969" i="1"/>
  <c r="C969" i="1"/>
  <c r="G969" i="1" s="1"/>
  <c r="D968" i="1"/>
  <c r="C968" i="1"/>
  <c r="D967" i="1"/>
  <c r="C967" i="1"/>
  <c r="H966" i="1"/>
  <c r="D966" i="1"/>
  <c r="C966" i="1"/>
  <c r="G966" i="1" s="1"/>
  <c r="H965" i="1"/>
  <c r="D965" i="1"/>
  <c r="C965" i="1"/>
  <c r="G965" i="1" s="1"/>
  <c r="D964" i="1"/>
  <c r="C964" i="1"/>
  <c r="D963" i="1"/>
  <c r="C963" i="1"/>
  <c r="H962" i="1"/>
  <c r="D962" i="1"/>
  <c r="C962" i="1"/>
  <c r="G962" i="1" s="1"/>
  <c r="H961" i="1"/>
  <c r="D961" i="1"/>
  <c r="C961" i="1"/>
  <c r="G961" i="1" s="1"/>
  <c r="D960" i="1"/>
  <c r="C960" i="1"/>
  <c r="D959" i="1"/>
  <c r="C959" i="1"/>
  <c r="H958" i="1"/>
  <c r="D958" i="1"/>
  <c r="C958" i="1"/>
  <c r="G958" i="1" s="1"/>
  <c r="H957" i="1"/>
  <c r="D957" i="1"/>
  <c r="C957" i="1"/>
  <c r="G957" i="1" s="1"/>
  <c r="D956" i="1"/>
  <c r="C956" i="1"/>
  <c r="D955" i="1"/>
  <c r="C955" i="1"/>
  <c r="H954" i="1"/>
  <c r="D954" i="1"/>
  <c r="C954" i="1"/>
  <c r="G954" i="1" s="1"/>
  <c r="H953" i="1"/>
  <c r="D953" i="1"/>
  <c r="C953" i="1"/>
  <c r="G953" i="1" s="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H879" i="1" s="1"/>
  <c r="D878" i="1"/>
  <c r="C878" i="1"/>
  <c r="G878" i="1" s="1"/>
  <c r="D877" i="1"/>
  <c r="H877" i="1" s="1"/>
  <c r="C877" i="1"/>
  <c r="H876" i="1"/>
  <c r="D876" i="1"/>
  <c r="C876" i="1"/>
  <c r="G876" i="1" s="1"/>
  <c r="D875" i="1"/>
  <c r="C875" i="1"/>
  <c r="H875" i="1" s="1"/>
  <c r="D874" i="1"/>
  <c r="C874" i="1"/>
  <c r="G874" i="1" s="1"/>
  <c r="D873" i="1"/>
  <c r="H873" i="1" s="1"/>
  <c r="C873" i="1"/>
  <c r="H872" i="1"/>
  <c r="D872" i="1"/>
  <c r="C872" i="1"/>
  <c r="G872" i="1" s="1"/>
  <c r="D871" i="1"/>
  <c r="C871" i="1"/>
  <c r="H871" i="1" s="1"/>
  <c r="D870" i="1"/>
  <c r="C870" i="1"/>
  <c r="G870" i="1" s="1"/>
  <c r="D869" i="1"/>
  <c r="H869" i="1" s="1"/>
  <c r="C869" i="1"/>
  <c r="H868" i="1"/>
  <c r="D868" i="1"/>
  <c r="C868" i="1"/>
  <c r="G868" i="1" s="1"/>
  <c r="D867" i="1"/>
  <c r="C867" i="1"/>
  <c r="H867" i="1" s="1"/>
  <c r="D866" i="1"/>
  <c r="C866" i="1"/>
  <c r="G866" i="1" s="1"/>
  <c r="D865" i="1"/>
  <c r="H865" i="1" s="1"/>
  <c r="C865" i="1"/>
  <c r="H864" i="1"/>
  <c r="D864" i="1"/>
  <c r="C864" i="1"/>
  <c r="G864" i="1" s="1"/>
  <c r="D863" i="1"/>
  <c r="C863" i="1"/>
  <c r="H863" i="1" s="1"/>
  <c r="D862" i="1"/>
  <c r="C862" i="1"/>
  <c r="G862" i="1" s="1"/>
  <c r="D861" i="1"/>
  <c r="H861" i="1" s="1"/>
  <c r="C861" i="1"/>
  <c r="H860" i="1"/>
  <c r="D860" i="1"/>
  <c r="C860" i="1"/>
  <c r="G860" i="1" s="1"/>
  <c r="D859" i="1"/>
  <c r="C859" i="1"/>
  <c r="H859" i="1" s="1"/>
  <c r="D858" i="1"/>
  <c r="C858" i="1"/>
  <c r="G858" i="1" s="1"/>
  <c r="D857" i="1"/>
  <c r="H857" i="1" s="1"/>
  <c r="C857" i="1"/>
  <c r="H856" i="1"/>
  <c r="D856" i="1"/>
  <c r="C856" i="1"/>
  <c r="G856" i="1" s="1"/>
  <c r="D855" i="1"/>
  <c r="C855" i="1"/>
  <c r="H855" i="1" s="1"/>
  <c r="D854" i="1"/>
  <c r="C854" i="1"/>
  <c r="G854" i="1" s="1"/>
  <c r="D853" i="1"/>
  <c r="H853" i="1" s="1"/>
  <c r="C853" i="1"/>
  <c r="H852" i="1"/>
  <c r="D852" i="1"/>
  <c r="C852" i="1"/>
  <c r="G852" i="1" s="1"/>
  <c r="D851" i="1"/>
  <c r="C851" i="1"/>
  <c r="H851" i="1" s="1"/>
  <c r="D850" i="1"/>
  <c r="C850" i="1"/>
  <c r="G850" i="1" s="1"/>
  <c r="D849" i="1"/>
  <c r="H849" i="1" s="1"/>
  <c r="C849" i="1"/>
  <c r="H848" i="1"/>
  <c r="D848" i="1"/>
  <c r="C848" i="1"/>
  <c r="G848" i="1" s="1"/>
  <c r="D847" i="1"/>
  <c r="C847" i="1"/>
  <c r="H847" i="1" s="1"/>
  <c r="D846" i="1"/>
  <c r="C846" i="1"/>
  <c r="G846" i="1" s="1"/>
  <c r="D845" i="1"/>
  <c r="H845" i="1" s="1"/>
  <c r="C845" i="1"/>
  <c r="H844" i="1"/>
  <c r="D844" i="1"/>
  <c r="C844" i="1"/>
  <c r="G844" i="1" s="1"/>
  <c r="D843" i="1"/>
  <c r="C843" i="1"/>
  <c r="H843" i="1" s="1"/>
  <c r="D842" i="1"/>
  <c r="C842" i="1"/>
  <c r="G842" i="1" s="1"/>
  <c r="D841" i="1"/>
  <c r="H841" i="1" s="1"/>
  <c r="C841" i="1"/>
  <c r="H840" i="1"/>
  <c r="D840" i="1"/>
  <c r="C840" i="1"/>
  <c r="G840" i="1" s="1"/>
  <c r="D839" i="1"/>
  <c r="C839" i="1"/>
  <c r="H839" i="1" s="1"/>
  <c r="D838" i="1"/>
  <c r="C838" i="1"/>
  <c r="G838" i="1" s="1"/>
  <c r="D837" i="1"/>
  <c r="H837" i="1" s="1"/>
  <c r="C837" i="1"/>
  <c r="H836" i="1"/>
  <c r="D836" i="1"/>
  <c r="C836" i="1"/>
  <c r="G836" i="1" s="1"/>
  <c r="D835" i="1"/>
  <c r="C835" i="1"/>
  <c r="H835" i="1" s="1"/>
  <c r="D834" i="1"/>
  <c r="C834" i="1"/>
  <c r="G834" i="1" s="1"/>
  <c r="D833" i="1"/>
  <c r="H833" i="1" s="1"/>
  <c r="C833" i="1"/>
  <c r="H832" i="1"/>
  <c r="D832" i="1"/>
  <c r="C832" i="1"/>
  <c r="G832" i="1" s="1"/>
  <c r="D831" i="1"/>
  <c r="C831" i="1"/>
  <c r="H831" i="1" s="1"/>
  <c r="D830" i="1"/>
  <c r="C830" i="1"/>
  <c r="G830" i="1" s="1"/>
  <c r="D829" i="1"/>
  <c r="H829" i="1" s="1"/>
  <c r="C829" i="1"/>
  <c r="H828" i="1"/>
  <c r="D828" i="1"/>
  <c r="C828" i="1"/>
  <c r="G828" i="1" s="1"/>
  <c r="D827" i="1"/>
  <c r="C827" i="1"/>
  <c r="H827" i="1" s="1"/>
  <c r="D826" i="1"/>
  <c r="C826" i="1"/>
  <c r="G826" i="1" s="1"/>
  <c r="D825" i="1"/>
  <c r="H825" i="1" s="1"/>
  <c r="C825" i="1"/>
  <c r="H824" i="1"/>
  <c r="D824" i="1"/>
  <c r="C824" i="1"/>
  <c r="G824" i="1" s="1"/>
  <c r="D823" i="1"/>
  <c r="C823" i="1"/>
  <c r="H823" i="1" s="1"/>
  <c r="D822" i="1"/>
  <c r="C822" i="1"/>
  <c r="G822" i="1" s="1"/>
  <c r="D821" i="1"/>
  <c r="H821" i="1" s="1"/>
  <c r="C821" i="1"/>
  <c r="H820" i="1"/>
  <c r="D820" i="1"/>
  <c r="C820" i="1"/>
  <c r="G820" i="1" s="1"/>
  <c r="D819" i="1"/>
  <c r="C819" i="1"/>
  <c r="H819" i="1" s="1"/>
  <c r="D818" i="1"/>
  <c r="C818" i="1"/>
  <c r="G818" i="1" s="1"/>
  <c r="D817" i="1"/>
  <c r="H817" i="1" s="1"/>
  <c r="C817" i="1"/>
  <c r="H816" i="1"/>
  <c r="D816" i="1"/>
  <c r="C816" i="1"/>
  <c r="G816" i="1" s="1"/>
  <c r="D815" i="1"/>
  <c r="C815" i="1"/>
  <c r="H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C764" i="1"/>
  <c r="H764" i="1" s="1"/>
  <c r="D763" i="1"/>
  <c r="H763" i="1" s="1"/>
  <c r="C763" i="1"/>
  <c r="G763" i="1" s="1"/>
  <c r="D762" i="1"/>
  <c r="H762" i="1" s="1"/>
  <c r="C762" i="1"/>
  <c r="G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2" i="1"/>
  <c r="D641" i="1"/>
  <c r="H641" i="1" s="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D154" i="1"/>
  <c r="C154" i="1"/>
  <c r="G154" i="1" s="1"/>
  <c r="H153" i="1"/>
  <c r="D153" i="1"/>
  <c r="C153" i="1"/>
  <c r="G153" i="1" s="1"/>
  <c r="H152" i="1"/>
  <c r="D152" i="1"/>
  <c r="C152" i="1"/>
  <c r="G152" i="1" s="1"/>
  <c r="D151" i="1"/>
  <c r="C151" i="1"/>
  <c r="G151" i="1" s="1"/>
  <c r="D150" i="1"/>
  <c r="C150" i="1"/>
  <c r="G150" i="1" s="1"/>
  <c r="H149" i="1"/>
  <c r="D149" i="1"/>
  <c r="C149" i="1"/>
  <c r="G149" i="1" s="1"/>
  <c r="D147" i="1"/>
  <c r="C147" i="1"/>
  <c r="G147" i="1" s="1"/>
  <c r="H146" i="1"/>
  <c r="D146" i="1"/>
  <c r="C146" i="1"/>
  <c r="G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E31" i="9" l="1"/>
  <c r="B31" i="9" s="1"/>
  <c r="E320" i="9"/>
  <c r="B320" i="9" s="1"/>
  <c r="H1682" i="1"/>
  <c r="G1686" i="1"/>
  <c r="C1681" i="1"/>
  <c r="H1681" i="1" s="1"/>
  <c r="G1583" i="1"/>
  <c r="G1305" i="1"/>
  <c r="E69" i="5"/>
  <c r="G1167" i="1"/>
  <c r="H1251" i="1"/>
  <c r="E340" i="9"/>
  <c r="B340" i="9" s="1"/>
  <c r="E37" i="9"/>
  <c r="B37" i="9" s="1"/>
  <c r="E303" i="9"/>
  <c r="B303" i="9" s="1"/>
  <c r="F256" i="5"/>
  <c r="G1259" i="1"/>
  <c r="G1260" i="1"/>
  <c r="G1261" i="1"/>
  <c r="F255" i="5"/>
  <c r="E311" i="9"/>
  <c r="B311" i="9" s="1"/>
  <c r="E36" i="9"/>
  <c r="B36" i="9" s="1"/>
  <c r="E326" i="9"/>
  <c r="B326" i="9" s="1"/>
  <c r="E327" i="9"/>
  <c r="B327" i="9" s="1"/>
  <c r="E312" i="9"/>
  <c r="B312" i="9" s="1"/>
  <c r="G1372" i="1"/>
  <c r="G4" i="1"/>
  <c r="G6" i="1"/>
  <c r="G8" i="1"/>
  <c r="G10" i="1"/>
  <c r="G12" i="1"/>
  <c r="G14" i="1"/>
  <c r="G16" i="1"/>
  <c r="G18" i="1"/>
  <c r="G20" i="1"/>
  <c r="G22" i="1"/>
  <c r="G24" i="1"/>
  <c r="G26" i="1"/>
  <c r="G28" i="1"/>
  <c r="G30" i="1"/>
  <c r="G32" i="1"/>
  <c r="G34" i="1"/>
  <c r="G36" i="1"/>
  <c r="G38" i="1"/>
  <c r="G40" i="1"/>
  <c r="G42" i="1"/>
  <c r="G5" i="1"/>
  <c r="G7" i="1"/>
  <c r="G9" i="1"/>
  <c r="G11" i="1"/>
  <c r="G13" i="1"/>
  <c r="G15" i="1"/>
  <c r="G17" i="1"/>
  <c r="G19" i="1"/>
  <c r="G21" i="1"/>
  <c r="G23" i="1"/>
  <c r="G25" i="1"/>
  <c r="G27" i="1"/>
  <c r="G29" i="1"/>
  <c r="G31" i="1"/>
  <c r="G33" i="1"/>
  <c r="G35" i="1"/>
  <c r="G37" i="1"/>
  <c r="G39" i="1"/>
  <c r="G41" i="1"/>
  <c r="G43" i="1"/>
  <c r="G44" i="1"/>
  <c r="H151" i="1"/>
  <c r="H147" i="1"/>
  <c r="H150" i="1"/>
  <c r="H154"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G956" i="1"/>
  <c r="H956" i="1"/>
  <c r="G959" i="1"/>
  <c r="H959" i="1"/>
  <c r="G964" i="1"/>
  <c r="H964" i="1"/>
  <c r="G967" i="1"/>
  <c r="H967" i="1"/>
  <c r="G972" i="1"/>
  <c r="H972" i="1"/>
  <c r="G975" i="1"/>
  <c r="H975" i="1"/>
  <c r="G980" i="1"/>
  <c r="H980" i="1"/>
  <c r="G983" i="1"/>
  <c r="H983" i="1"/>
  <c r="G988" i="1"/>
  <c r="H988" i="1"/>
  <c r="G991" i="1"/>
  <c r="H991" i="1"/>
  <c r="G996" i="1"/>
  <c r="H996" i="1"/>
  <c r="G999" i="1"/>
  <c r="H999" i="1"/>
  <c r="G1004" i="1"/>
  <c r="H1004" i="1"/>
  <c r="G1007" i="1"/>
  <c r="H1007"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4" i="1"/>
  <c r="G817" i="1"/>
  <c r="G821" i="1"/>
  <c r="G825" i="1"/>
  <c r="G829" i="1"/>
  <c r="G833" i="1"/>
  <c r="G837" i="1"/>
  <c r="G841" i="1"/>
  <c r="G845" i="1"/>
  <c r="G849" i="1"/>
  <c r="G853" i="1"/>
  <c r="G857" i="1"/>
  <c r="G861" i="1"/>
  <c r="G865" i="1"/>
  <c r="G869" i="1"/>
  <c r="G873" i="1"/>
  <c r="G877" i="1"/>
  <c r="H1018" i="1"/>
  <c r="H1022" i="1"/>
  <c r="H1026" i="1"/>
  <c r="H1030" i="1"/>
  <c r="H1034" i="1"/>
  <c r="H1038" i="1"/>
  <c r="H1042" i="1"/>
  <c r="H1046" i="1"/>
  <c r="H1050" i="1"/>
  <c r="H1054" i="1"/>
  <c r="H1058" i="1"/>
  <c r="H1062" i="1"/>
  <c r="G1148" i="1"/>
  <c r="H1148" i="1"/>
  <c r="H818" i="1"/>
  <c r="H822" i="1"/>
  <c r="H826" i="1"/>
  <c r="H830" i="1"/>
  <c r="H834" i="1"/>
  <c r="H838" i="1"/>
  <c r="H842" i="1"/>
  <c r="H846" i="1"/>
  <c r="H850" i="1"/>
  <c r="H854" i="1"/>
  <c r="H858" i="1"/>
  <c r="H862" i="1"/>
  <c r="H866" i="1"/>
  <c r="H870" i="1"/>
  <c r="H874" i="1"/>
  <c r="H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H1021" i="1"/>
  <c r="H1025" i="1"/>
  <c r="H1029" i="1"/>
  <c r="H1033" i="1"/>
  <c r="H1037" i="1"/>
  <c r="H1041" i="1"/>
  <c r="H1045" i="1"/>
  <c r="H1049" i="1"/>
  <c r="H1053" i="1"/>
  <c r="H1057" i="1"/>
  <c r="H1061" i="1"/>
  <c r="G815" i="1"/>
  <c r="G819" i="1"/>
  <c r="G823" i="1"/>
  <c r="G827" i="1"/>
  <c r="G831" i="1"/>
  <c r="G835" i="1"/>
  <c r="G839" i="1"/>
  <c r="G843" i="1"/>
  <c r="G847" i="1"/>
  <c r="G851" i="1"/>
  <c r="G855" i="1"/>
  <c r="G859" i="1"/>
  <c r="G863" i="1"/>
  <c r="G867" i="1"/>
  <c r="G871" i="1"/>
  <c r="G875" i="1"/>
  <c r="G879" i="1"/>
  <c r="G1136" i="1"/>
  <c r="H1136" i="1"/>
  <c r="G1144" i="1"/>
  <c r="H1144" i="1"/>
  <c r="H1156" i="1"/>
  <c r="H1160" i="1"/>
  <c r="H1164" i="1"/>
  <c r="H1168" i="1"/>
  <c r="H1172" i="1"/>
  <c r="H1176" i="1"/>
  <c r="G1319" i="1"/>
  <c r="H1319" i="1"/>
  <c r="G1327" i="1"/>
  <c r="H1327" i="1"/>
  <c r="G1335" i="1"/>
  <c r="H1335" i="1"/>
  <c r="G1343" i="1"/>
  <c r="H1343" i="1"/>
  <c r="G1351" i="1"/>
  <c r="H1351" i="1"/>
  <c r="G1359" i="1"/>
  <c r="H1359" i="1"/>
  <c r="G1367" i="1"/>
  <c r="H1367" i="1"/>
  <c r="G1375" i="1"/>
  <c r="H1375" i="1"/>
  <c r="G1383" i="1"/>
  <c r="H1383" i="1"/>
  <c r="G1391" i="1"/>
  <c r="H1391" i="1"/>
  <c r="G1399" i="1"/>
  <c r="H1399" i="1"/>
  <c r="H1432" i="1"/>
  <c r="G1432" i="1"/>
  <c r="H1440" i="1"/>
  <c r="G1440" i="1"/>
  <c r="H1448" i="1"/>
  <c r="G1448" i="1"/>
  <c r="H1135" i="1"/>
  <c r="H1139" i="1"/>
  <c r="H1143" i="1"/>
  <c r="H1147" i="1"/>
  <c r="H1151" i="1"/>
  <c r="H1155" i="1"/>
  <c r="H1159" i="1"/>
  <c r="H1163" i="1"/>
  <c r="H1167" i="1"/>
  <c r="H1171" i="1"/>
  <c r="H1175" i="1"/>
  <c r="H1179" i="1"/>
  <c r="G1315" i="1"/>
  <c r="H1315" i="1"/>
  <c r="G1323" i="1"/>
  <c r="H1323" i="1"/>
  <c r="G1331" i="1"/>
  <c r="H1331" i="1"/>
  <c r="G1339" i="1"/>
  <c r="H1339" i="1"/>
  <c r="G1347" i="1"/>
  <c r="H1347" i="1"/>
  <c r="G1355" i="1"/>
  <c r="H1355" i="1"/>
  <c r="G1363" i="1"/>
  <c r="H1363" i="1"/>
  <c r="G1371" i="1"/>
  <c r="H1371" i="1"/>
  <c r="G1379" i="1"/>
  <c r="H1379" i="1"/>
  <c r="G1387" i="1"/>
  <c r="H1387" i="1"/>
  <c r="G1395" i="1"/>
  <c r="H1395"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H1436" i="1"/>
  <c r="G1436" i="1"/>
  <c r="H1444" i="1"/>
  <c r="G1444" i="1"/>
  <c r="H1452" i="1"/>
  <c r="G1452" i="1"/>
  <c r="G1457" i="1"/>
  <c r="G1461" i="1"/>
  <c r="H1316" i="1"/>
  <c r="H1320" i="1"/>
  <c r="H1324" i="1"/>
  <c r="H1328" i="1"/>
  <c r="H1332" i="1"/>
  <c r="H1336" i="1"/>
  <c r="H1340" i="1"/>
  <c r="H1344" i="1"/>
  <c r="H1348" i="1"/>
  <c r="H1352" i="1"/>
  <c r="H1356" i="1"/>
  <c r="H1360" i="1"/>
  <c r="H1364" i="1"/>
  <c r="H1368" i="1"/>
  <c r="H1372" i="1"/>
  <c r="H1376" i="1"/>
  <c r="H1380" i="1"/>
  <c r="H1384" i="1"/>
  <c r="H1388" i="1"/>
  <c r="H1392" i="1"/>
  <c r="H1396" i="1"/>
  <c r="H1400" i="1"/>
  <c r="I1575"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5" i="1"/>
  <c r="G1439" i="1"/>
  <c r="G1443" i="1"/>
  <c r="G1447" i="1"/>
  <c r="G1451" i="1"/>
  <c r="G1455" i="1"/>
  <c r="G1459" i="1"/>
  <c r="I1541" i="1"/>
  <c r="I1543" i="1"/>
  <c r="I1545" i="1"/>
  <c r="I1548" i="1"/>
  <c r="I1550" i="1"/>
  <c r="I1552" i="1"/>
  <c r="I1554" i="1"/>
  <c r="H1555" i="1"/>
  <c r="G1557" i="1"/>
  <c r="I1557" i="1" s="1"/>
  <c r="J1557" i="1"/>
  <c r="H1558" i="1"/>
  <c r="G1559" i="1"/>
  <c r="I1559" i="1" s="1"/>
  <c r="J1559" i="1"/>
  <c r="H1560" i="1"/>
  <c r="G1561" i="1"/>
  <c r="I1561" i="1" s="1"/>
  <c r="J1561" i="1"/>
  <c r="H1562" i="1"/>
  <c r="J1573" i="1"/>
  <c r="J1575" i="1"/>
  <c r="H1578" i="1"/>
  <c r="G1579" i="1"/>
  <c r="I1579" i="1" s="1"/>
  <c r="J1579" i="1"/>
  <c r="H1580" i="1"/>
  <c r="G1581" i="1"/>
  <c r="I1581" i="1" s="1"/>
  <c r="J1581" i="1"/>
  <c r="H1592" i="1"/>
  <c r="G1592" i="1"/>
  <c r="H1612" i="1"/>
  <c r="G1612" i="1"/>
  <c r="F165" i="4"/>
  <c r="D164" i="4"/>
  <c r="D309" i="4"/>
  <c r="F310" i="4"/>
  <c r="D522" i="4"/>
  <c r="F523" i="4"/>
  <c r="G315" i="9"/>
  <c r="G316" i="9"/>
  <c r="F150" i="5"/>
  <c r="D147" i="5"/>
  <c r="H1573" i="1"/>
  <c r="I1573" i="1" s="1"/>
  <c r="G1574" i="1"/>
  <c r="J1574" i="1"/>
  <c r="H1575" i="1"/>
  <c r="G1576" i="1"/>
  <c r="I1576" i="1" s="1"/>
  <c r="J1576" i="1"/>
  <c r="H1577" i="1"/>
  <c r="H1596" i="1"/>
  <c r="G1596" i="1"/>
  <c r="H1616" i="1"/>
  <c r="G1616"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8" i="4"/>
  <c r="E49" i="4"/>
  <c r="D45" i="1" s="1"/>
  <c r="F83" i="4"/>
  <c r="D82" i="4"/>
  <c r="F107" i="4"/>
  <c r="D106" i="4"/>
  <c r="F141" i="4"/>
  <c r="D140" i="4"/>
  <c r="D202" i="4"/>
  <c r="F237" i="4"/>
  <c r="F262" i="4"/>
  <c r="D273" i="4"/>
  <c r="F431" i="4"/>
  <c r="F647" i="4"/>
  <c r="C1431" i="1"/>
  <c r="C1622" i="1"/>
  <c r="I40" i="3"/>
  <c r="H1542" i="1"/>
  <c r="G1542" i="1"/>
  <c r="H1544" i="1"/>
  <c r="G1544" i="1"/>
  <c r="I1544" i="1" s="1"/>
  <c r="H1546" i="1"/>
  <c r="G1546" i="1"/>
  <c r="G1549" i="1"/>
  <c r="I1549" i="1" s="1"/>
  <c r="J1549" i="1"/>
  <c r="G1551" i="1"/>
  <c r="I1551" i="1" s="1"/>
  <c r="J1551" i="1"/>
  <c r="G1553" i="1"/>
  <c r="I1553" i="1" s="1"/>
  <c r="J1553" i="1"/>
  <c r="I1558" i="1"/>
  <c r="I1560" i="1"/>
  <c r="I1562" i="1"/>
  <c r="I1578" i="1"/>
  <c r="I1580" i="1"/>
  <c r="H1584" i="1"/>
  <c r="G1584" i="1"/>
  <c r="H1600" i="1"/>
  <c r="G1600" i="1"/>
  <c r="H1604" i="1"/>
  <c r="G1604" i="1"/>
  <c r="H1620" i="1"/>
  <c r="G1620" i="1"/>
  <c r="E7" i="4"/>
  <c r="F7" i="4" s="1"/>
  <c r="G24" i="9"/>
  <c r="H24" i="9"/>
  <c r="F153" i="4"/>
  <c r="F231" i="4"/>
  <c r="D230" i="4"/>
  <c r="D152" i="4" s="1"/>
  <c r="D373" i="4"/>
  <c r="F374" i="4"/>
  <c r="G339" i="9"/>
  <c r="E339" i="9" s="1"/>
  <c r="B339" i="9" s="1"/>
  <c r="F219" i="5"/>
  <c r="F5" i="6"/>
  <c r="C1401" i="1"/>
  <c r="F129" i="6"/>
  <c r="C1525" i="1"/>
  <c r="H1556" i="1"/>
  <c r="G1564" i="1"/>
  <c r="I1564" i="1" s="1"/>
  <c r="J1564" i="1"/>
  <c r="H1565" i="1"/>
  <c r="I1565" i="1" s="1"/>
  <c r="G1566" i="1"/>
  <c r="I1566" i="1" s="1"/>
  <c r="J1566" i="1"/>
  <c r="H1567" i="1"/>
  <c r="I1567" i="1" s="1"/>
  <c r="G1568" i="1"/>
  <c r="I1568" i="1" s="1"/>
  <c r="J1568" i="1"/>
  <c r="H1569" i="1"/>
  <c r="I1569" i="1" s="1"/>
  <c r="G1570" i="1"/>
  <c r="I1570" i="1" s="1"/>
  <c r="J1570" i="1"/>
  <c r="H1571" i="1"/>
  <c r="H1574" i="1"/>
  <c r="H1576" i="1"/>
  <c r="H1588" i="1"/>
  <c r="G1588" i="1"/>
  <c r="G1597" i="1"/>
  <c r="H1608" i="1"/>
  <c r="G1608" i="1"/>
  <c r="G1617" i="1"/>
  <c r="G1625" i="1"/>
  <c r="G1629" i="1"/>
  <c r="G1633" i="1"/>
  <c r="G1637" i="1"/>
  <c r="G1641" i="1"/>
  <c r="G1645" i="1"/>
  <c r="G1649" i="1"/>
  <c r="G1653" i="1"/>
  <c r="G1657" i="1"/>
  <c r="G1661" i="1"/>
  <c r="G1665" i="1"/>
  <c r="G1669" i="1"/>
  <c r="G1673" i="1"/>
  <c r="G1677" i="1"/>
  <c r="G1681" i="1"/>
  <c r="G1685" i="1"/>
  <c r="D49" i="4"/>
  <c r="E82" i="4"/>
  <c r="D78" i="1" s="1"/>
  <c r="F112" i="4"/>
  <c r="D125" i="4"/>
  <c r="F154" i="4"/>
  <c r="E164" i="4"/>
  <c r="D160" i="1" s="1"/>
  <c r="E308" i="4"/>
  <c r="D321" i="4"/>
  <c r="F322" i="4"/>
  <c r="D361" i="4"/>
  <c r="F362" i="4"/>
  <c r="D479" i="4"/>
  <c r="G156" i="9"/>
  <c r="E156" i="9" s="1"/>
  <c r="B156" i="9" s="1"/>
  <c r="F607" i="4"/>
  <c r="D597" i="4"/>
  <c r="F633" i="4"/>
  <c r="D629" i="4"/>
  <c r="F114" i="6"/>
  <c r="D466" i="4"/>
  <c r="D430" i="4" s="1"/>
  <c r="D536" i="4"/>
  <c r="G226" i="9"/>
  <c r="E226" i="9" s="1"/>
  <c r="B226" i="9" s="1"/>
  <c r="D7" i="5"/>
  <c r="F13" i="5"/>
  <c r="F70" i="5"/>
  <c r="G336" i="9"/>
  <c r="D177" i="5"/>
  <c r="F178" i="5"/>
  <c r="E251" i="5"/>
  <c r="E35" i="6"/>
  <c r="E141" i="6" s="1"/>
  <c r="F82" i="6"/>
  <c r="D89" i="6"/>
  <c r="D141" i="6" s="1"/>
  <c r="D5" i="7"/>
  <c r="G218" i="9"/>
  <c r="E218" i="9" s="1"/>
  <c r="B218" i="9" s="1"/>
  <c r="E431" i="4"/>
  <c r="D584" i="4"/>
  <c r="E12" i="5"/>
  <c r="F12" i="5" s="1"/>
  <c r="F35" i="5"/>
  <c r="F71" i="5"/>
  <c r="F136" i="5"/>
  <c r="D135" i="5"/>
  <c r="H336" i="9"/>
  <c r="E177" i="5"/>
  <c r="F277" i="5"/>
  <c r="D274" i="5"/>
  <c r="E5" i="7"/>
  <c r="D44" i="8"/>
  <c r="H19" i="9" s="1"/>
  <c r="E19" i="9" s="1"/>
  <c r="B19" i="9" s="1"/>
  <c r="D648" i="4"/>
  <c r="B93" i="9"/>
  <c r="B157" i="9"/>
  <c r="B165" i="9"/>
  <c r="B173" i="9"/>
  <c r="H180" i="9"/>
  <c r="G182" i="9"/>
  <c r="E182" i="9" s="1"/>
  <c r="B182" i="9" s="1"/>
  <c r="G184" i="9"/>
  <c r="E184" i="9" s="1"/>
  <c r="B184" i="9" s="1"/>
  <c r="G186" i="9"/>
  <c r="E186" i="9" s="1"/>
  <c r="B186" i="9" s="1"/>
  <c r="G188" i="9"/>
  <c r="E188" i="9" s="1"/>
  <c r="B188" i="9" s="1"/>
  <c r="G190" i="9"/>
  <c r="E190" i="9" s="1"/>
  <c r="B190" i="9" s="1"/>
  <c r="G192" i="9"/>
  <c r="E192" i="9" s="1"/>
  <c r="B192" i="9" s="1"/>
  <c r="G214" i="9"/>
  <c r="E214" i="9" s="1"/>
  <c r="B214" i="9" s="1"/>
  <c r="E314" i="9"/>
  <c r="B314" i="9" s="1"/>
  <c r="H316" i="9"/>
  <c r="H315" i="9"/>
  <c r="B97" i="9"/>
  <c r="B101" i="9"/>
  <c r="B109" i="9"/>
  <c r="B117" i="9"/>
  <c r="B125" i="9"/>
  <c r="B133" i="9"/>
  <c r="B141" i="9"/>
  <c r="B149" i="9"/>
  <c r="E337" i="9"/>
  <c r="B337" i="9" s="1"/>
  <c r="E338" i="9"/>
  <c r="B338" i="9" s="1"/>
  <c r="H310" i="9"/>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00" i="9"/>
  <c r="E300" i="9" s="1"/>
  <c r="B300" i="9" s="1"/>
  <c r="G180" i="9"/>
  <c r="E180" i="9" s="1"/>
  <c r="B180" i="9" s="1"/>
  <c r="H179" i="9"/>
  <c r="H308" i="9"/>
  <c r="E308" i="9" s="1"/>
  <c r="B308" i="9" s="1"/>
  <c r="G301" i="9"/>
  <c r="E301" i="9" s="1"/>
  <c r="B301" i="9" s="1"/>
  <c r="M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L228" i="9"/>
  <c r="F228" i="9" s="1"/>
  <c r="B228" i="9" s="1"/>
  <c r="I10" i="9"/>
  <c r="G181" i="9"/>
  <c r="E181" i="9" s="1"/>
  <c r="B181" i="9" s="1"/>
  <c r="G183" i="9"/>
  <c r="E183" i="9" s="1"/>
  <c r="B183" i="9" s="1"/>
  <c r="G185" i="9"/>
  <c r="E185" i="9" s="1"/>
  <c r="B185" i="9" s="1"/>
  <c r="G187" i="9"/>
  <c r="E187" i="9" s="1"/>
  <c r="B187" i="9" s="1"/>
  <c r="G189" i="9"/>
  <c r="E189" i="9" s="1"/>
  <c r="B189" i="9" s="1"/>
  <c r="G191" i="9"/>
  <c r="E191" i="9" s="1"/>
  <c r="B191" i="9" s="1"/>
  <c r="G222" i="9"/>
  <c r="E222" i="9" s="1"/>
  <c r="B222" i="9" s="1"/>
  <c r="F298" i="9"/>
  <c r="B247" i="9"/>
  <c r="B263" i="9"/>
  <c r="B279" i="9"/>
  <c r="B319" i="9"/>
  <c r="F236" i="9"/>
  <c r="B236" i="9" s="1"/>
  <c r="B241" i="9"/>
  <c r="F252" i="9"/>
  <c r="B252" i="9" s="1"/>
  <c r="B257" i="9"/>
  <c r="F268" i="9"/>
  <c r="B268" i="9" s="1"/>
  <c r="B273" i="9"/>
  <c r="F284" i="9"/>
  <c r="B284" i="9" s="1"/>
  <c r="B289" i="9"/>
  <c r="B229" i="9"/>
  <c r="B237" i="9"/>
  <c r="B245" i="9"/>
  <c r="B253" i="9"/>
  <c r="B261" i="9"/>
  <c r="B269" i="9"/>
  <c r="B277" i="9"/>
  <c r="B285" i="9"/>
  <c r="F235" i="9"/>
  <c r="B235" i="9" s="1"/>
  <c r="F243" i="9"/>
  <c r="B243" i="9" s="1"/>
  <c r="F251" i="9"/>
  <c r="B251" i="9" s="1"/>
  <c r="F259" i="9"/>
  <c r="B259" i="9" s="1"/>
  <c r="F267" i="9"/>
  <c r="B267" i="9" s="1"/>
  <c r="F275" i="9"/>
  <c r="B275" i="9" s="1"/>
  <c r="F283" i="9"/>
  <c r="B283" i="9" s="1"/>
  <c r="F291" i="9"/>
  <c r="B291" i="9" s="1"/>
  <c r="G343" i="9" l="1"/>
  <c r="E343" i="9" s="1"/>
  <c r="I23" i="3"/>
  <c r="D1074" i="1"/>
  <c r="C1537" i="1"/>
  <c r="F141" i="6"/>
  <c r="H31" i="3"/>
  <c r="F430" i="4"/>
  <c r="C424" i="1"/>
  <c r="D299" i="4"/>
  <c r="H18" i="3"/>
  <c r="C148" i="1"/>
  <c r="D1537" i="1"/>
  <c r="I31" i="3"/>
  <c r="F274" i="5"/>
  <c r="D251" i="5"/>
  <c r="C1278" i="1"/>
  <c r="F135" i="5"/>
  <c r="C1140" i="1"/>
  <c r="D176" i="5"/>
  <c r="F177" i="5"/>
  <c r="H24" i="3"/>
  <c r="C1181" i="1"/>
  <c r="F321" i="4"/>
  <c r="C316" i="1"/>
  <c r="F106" i="4"/>
  <c r="C102" i="1"/>
  <c r="F309" i="4"/>
  <c r="D308" i="4"/>
  <c r="C304" i="1"/>
  <c r="K1481" i="9"/>
  <c r="G344" i="9"/>
  <c r="E344" i="9" s="1"/>
  <c r="B344" i="9" s="1"/>
  <c r="I39" i="3"/>
  <c r="C1621" i="1"/>
  <c r="F584" i="4"/>
  <c r="C578" i="1"/>
  <c r="G346" i="9"/>
  <c r="E346" i="9" s="1"/>
  <c r="C1538" i="1"/>
  <c r="H33" i="3"/>
  <c r="E336" i="9"/>
  <c r="B336" i="9" s="1"/>
  <c r="H22" i="3"/>
  <c r="C1012" i="1"/>
  <c r="F597" i="4"/>
  <c r="C591" i="1"/>
  <c r="E417" i="4"/>
  <c r="D412" i="1" s="1"/>
  <c r="D303" i="1"/>
  <c r="H1525" i="1"/>
  <c r="G1525" i="1"/>
  <c r="E24" i="9"/>
  <c r="H1622" i="1"/>
  <c r="G1622" i="1"/>
  <c r="F202" i="4"/>
  <c r="C198" i="1"/>
  <c r="F522" i="4"/>
  <c r="C516" i="1"/>
  <c r="F164" i="4"/>
  <c r="C160" i="1"/>
  <c r="F648" i="4"/>
  <c r="C642" i="1"/>
  <c r="I28" i="3"/>
  <c r="D1431" i="1"/>
  <c r="F125" i="4"/>
  <c r="C121" i="1"/>
  <c r="B343" i="9"/>
  <c r="E176" i="5"/>
  <c r="D1180" i="1" s="1"/>
  <c r="D1181" i="1"/>
  <c r="I24" i="3"/>
  <c r="E430" i="4"/>
  <c r="D425" i="1"/>
  <c r="F89" i="6"/>
  <c r="C1485" i="1"/>
  <c r="D1255" i="1"/>
  <c r="I25" i="3"/>
  <c r="D69" i="5"/>
  <c r="F361" i="4"/>
  <c r="D360" i="4"/>
  <c r="C356" i="1"/>
  <c r="G348" i="9"/>
  <c r="E348" i="9" s="1"/>
  <c r="F373" i="4"/>
  <c r="C368" i="1"/>
  <c r="E6" i="4"/>
  <c r="D3" i="1"/>
  <c r="I1546" i="1"/>
  <c r="I1542" i="1"/>
  <c r="H1431" i="1"/>
  <c r="G1431" i="1"/>
  <c r="F273" i="4"/>
  <c r="C269" i="1"/>
  <c r="F140" i="4"/>
  <c r="C136" i="1"/>
  <c r="F82" i="4"/>
  <c r="C78" i="1"/>
  <c r="E316" i="9"/>
  <c r="B316" i="9" s="1"/>
  <c r="F479" i="4"/>
  <c r="C473" i="1"/>
  <c r="F230" i="4"/>
  <c r="C226" i="1"/>
  <c r="D6" i="4"/>
  <c r="D1538" i="1"/>
  <c r="I33" i="3"/>
  <c r="F536" i="4"/>
  <c r="D535" i="4"/>
  <c r="C530" i="1"/>
  <c r="F629" i="4"/>
  <c r="C623" i="1"/>
  <c r="F49" i="4"/>
  <c r="C45" i="1"/>
  <c r="H9" i="3"/>
  <c r="G1401" i="1"/>
  <c r="H1401" i="1"/>
  <c r="E418" i="4"/>
  <c r="D413" i="1" s="1"/>
  <c r="F35" i="6"/>
  <c r="I1574" i="1"/>
  <c r="E315" i="9"/>
  <c r="B315" i="9" s="1"/>
  <c r="E152" i="4"/>
  <c r="D1017" i="1"/>
  <c r="E7" i="5"/>
  <c r="F466" i="4"/>
  <c r="C460" i="1"/>
  <c r="F147" i="5"/>
  <c r="C1152" i="1"/>
  <c r="E342" i="9" l="1"/>
  <c r="D300" i="4"/>
  <c r="F6" i="4"/>
  <c r="H17" i="3"/>
  <c r="D422" i="4"/>
  <c r="C2" i="1"/>
  <c r="E6" i="5"/>
  <c r="D1012" i="1"/>
  <c r="I22" i="3"/>
  <c r="H623" i="1"/>
  <c r="G623" i="1"/>
  <c r="E422" i="4"/>
  <c r="I17" i="3"/>
  <c r="D2" i="1"/>
  <c r="G356" i="1"/>
  <c r="H356" i="1"/>
  <c r="H425" i="1"/>
  <c r="G425" i="1"/>
  <c r="G121" i="1"/>
  <c r="H121" i="1"/>
  <c r="H642" i="1"/>
  <c r="G642" i="1"/>
  <c r="H516" i="1"/>
  <c r="G516" i="1"/>
  <c r="F7" i="5"/>
  <c r="B346" i="9"/>
  <c r="E345" i="9"/>
  <c r="I10" i="3" s="1"/>
  <c r="D417" i="4"/>
  <c r="F308" i="4"/>
  <c r="C303" i="1"/>
  <c r="G316" i="1"/>
  <c r="H316" i="1"/>
  <c r="H1278" i="1"/>
  <c r="G1278" i="1"/>
  <c r="D423" i="4"/>
  <c r="D301" i="4"/>
  <c r="C295" i="1"/>
  <c r="K3" i="9"/>
  <c r="G78" i="1"/>
  <c r="H78" i="1"/>
  <c r="G368" i="1"/>
  <c r="H368" i="1"/>
  <c r="F360" i="4"/>
  <c r="D418" i="4"/>
  <c r="C355" i="1"/>
  <c r="E639" i="4"/>
  <c r="D633" i="1" s="1"/>
  <c r="D424" i="1"/>
  <c r="E640" i="4"/>
  <c r="D634" i="1" s="1"/>
  <c r="G1012" i="1"/>
  <c r="H1012" i="1"/>
  <c r="H578" i="1"/>
  <c r="G578" i="1"/>
  <c r="F176" i="5"/>
  <c r="C1180" i="1"/>
  <c r="F251" i="5"/>
  <c r="H25" i="3"/>
  <c r="C1255" i="1"/>
  <c r="G148" i="1"/>
  <c r="H424" i="1"/>
  <c r="G424" i="1"/>
  <c r="D640" i="4"/>
  <c r="F535" i="4"/>
  <c r="C529" i="1"/>
  <c r="G136" i="1"/>
  <c r="H136" i="1"/>
  <c r="G3" i="1"/>
  <c r="H3" i="1"/>
  <c r="G1152" i="1"/>
  <c r="H1152" i="1"/>
  <c r="G226" i="1"/>
  <c r="H226" i="1"/>
  <c r="G1017" i="1"/>
  <c r="H1017" i="1"/>
  <c r="G269" i="1"/>
  <c r="H269" i="1"/>
  <c r="H460" i="1"/>
  <c r="G460" i="1"/>
  <c r="E299" i="4"/>
  <c r="I18" i="3"/>
  <c r="D148" i="1"/>
  <c r="H148" i="1" s="1"/>
  <c r="H45" i="1"/>
  <c r="G45" i="1"/>
  <c r="H530" i="1"/>
  <c r="G530" i="1"/>
  <c r="H473" i="1"/>
  <c r="G473" i="1"/>
  <c r="G1485" i="1"/>
  <c r="H1485" i="1"/>
  <c r="G160" i="1"/>
  <c r="H160" i="1"/>
  <c r="G198" i="1"/>
  <c r="H198" i="1"/>
  <c r="B24" i="9"/>
  <c r="H102" i="1"/>
  <c r="G102" i="1"/>
  <c r="H1181" i="1"/>
  <c r="G1181" i="1"/>
  <c r="G1140" i="1"/>
  <c r="H1140" i="1"/>
  <c r="F152" i="4"/>
  <c r="D639" i="4"/>
  <c r="H1537" i="1"/>
  <c r="G1537" i="1"/>
  <c r="E347" i="9"/>
  <c r="I9" i="3" s="1"/>
  <c r="B348" i="9"/>
  <c r="F69" i="5"/>
  <c r="H23" i="3"/>
  <c r="C1074" i="1"/>
  <c r="H591" i="1"/>
  <c r="G591" i="1"/>
  <c r="D6" i="5"/>
  <c r="H1538" i="1"/>
  <c r="G1538" i="1"/>
  <c r="H1621" i="1"/>
  <c r="G1621" i="1"/>
  <c r="H11" i="3"/>
  <c r="G304" i="1"/>
  <c r="H304" i="1"/>
  <c r="G299" i="9" l="1"/>
  <c r="G306" i="9"/>
  <c r="E306" i="9" s="1"/>
  <c r="B306" i="9" s="1"/>
  <c r="F6" i="5"/>
  <c r="C1011" i="1"/>
  <c r="H1255" i="1"/>
  <c r="G1255" i="1"/>
  <c r="G355" i="1"/>
  <c r="H355" i="1"/>
  <c r="D425" i="4"/>
  <c r="G20" i="9"/>
  <c r="D644" i="4"/>
  <c r="C418" i="1"/>
  <c r="E643" i="4"/>
  <c r="D417" i="1"/>
  <c r="H529" i="1"/>
  <c r="G529" i="1"/>
  <c r="F418" i="4"/>
  <c r="C413" i="1"/>
  <c r="H295" i="1"/>
  <c r="G303" i="1"/>
  <c r="H303" i="1"/>
  <c r="H299" i="9"/>
  <c r="D1011" i="1"/>
  <c r="N3" i="9"/>
  <c r="I11" i="3"/>
  <c r="G1074" i="1"/>
  <c r="H1074" i="1"/>
  <c r="F639" i="4"/>
  <c r="C633" i="1"/>
  <c r="E301" i="4"/>
  <c r="D297" i="1" s="1"/>
  <c r="E423" i="4"/>
  <c r="D295" i="1"/>
  <c r="G295" i="1" s="1"/>
  <c r="F299" i="4"/>
  <c r="H2" i="1"/>
  <c r="G2" i="1"/>
  <c r="C296" i="1"/>
  <c r="F640" i="4"/>
  <c r="C634" i="1"/>
  <c r="G1180" i="1"/>
  <c r="H1180" i="1"/>
  <c r="F301" i="4"/>
  <c r="C297" i="1"/>
  <c r="F417" i="4"/>
  <c r="C412" i="1"/>
  <c r="E300" i="4"/>
  <c r="D296" i="1" s="1"/>
  <c r="D643" i="4"/>
  <c r="F422" i="4"/>
  <c r="D424" i="4"/>
  <c r="C417" i="1"/>
  <c r="E425" i="4" l="1"/>
  <c r="D420" i="1" s="1"/>
  <c r="E644" i="4"/>
  <c r="D418" i="1"/>
  <c r="H20" i="9"/>
  <c r="E645" i="4"/>
  <c r="D637" i="1"/>
  <c r="F423" i="4"/>
  <c r="F424" i="4"/>
  <c r="C419" i="1"/>
  <c r="H412" i="1"/>
  <c r="G412" i="1"/>
  <c r="G296" i="1"/>
  <c r="H296" i="1"/>
  <c r="F300" i="4"/>
  <c r="H633" i="1"/>
  <c r="G633" i="1"/>
  <c r="H413" i="1"/>
  <c r="G413" i="1"/>
  <c r="D646" i="4"/>
  <c r="F644" i="4"/>
  <c r="C638" i="1"/>
  <c r="H8" i="3"/>
  <c r="H1011" i="1"/>
  <c r="G1011" i="1"/>
  <c r="H417" i="1"/>
  <c r="G417" i="1"/>
  <c r="D645" i="4"/>
  <c r="F643" i="4"/>
  <c r="C637" i="1"/>
  <c r="G297" i="1"/>
  <c r="H297" i="1"/>
  <c r="H634" i="1"/>
  <c r="G634" i="1"/>
  <c r="E424" i="4"/>
  <c r="D419" i="1" s="1"/>
  <c r="E20" i="9"/>
  <c r="B20" i="9" s="1"/>
  <c r="H418" i="1"/>
  <c r="G418" i="1"/>
  <c r="F425" i="4"/>
  <c r="C420" i="1"/>
  <c r="E299" i="9"/>
  <c r="H420" i="1" l="1"/>
  <c r="G420" i="1"/>
  <c r="M3" i="9"/>
  <c r="E646" i="4"/>
  <c r="D638" i="1"/>
  <c r="F645" i="4"/>
  <c r="D649" i="4"/>
  <c r="C639" i="1"/>
  <c r="D650" i="4"/>
  <c r="F646" i="4"/>
  <c r="C640" i="1"/>
  <c r="H637" i="1"/>
  <c r="G637" i="1"/>
  <c r="B299" i="9"/>
  <c r="H638" i="1"/>
  <c r="G638" i="1"/>
  <c r="H419" i="1"/>
  <c r="G419" i="1"/>
  <c r="E649" i="4"/>
  <c r="D639" i="1"/>
  <c r="F650" i="4" l="1"/>
  <c r="H20" i="3"/>
  <c r="C644" i="1"/>
  <c r="H639" i="1"/>
  <c r="G639" i="1"/>
  <c r="E650" i="4"/>
  <c r="D640" i="1"/>
  <c r="H640" i="1" s="1"/>
  <c r="H334" i="9"/>
  <c r="G334" i="9"/>
  <c r="I19" i="3"/>
  <c r="D643" i="1"/>
  <c r="G297" i="9"/>
  <c r="E297" i="9" s="1"/>
  <c r="B297" i="9" s="1"/>
  <c r="F649" i="4"/>
  <c r="H19" i="3"/>
  <c r="C643" i="1"/>
  <c r="E334" i="9" l="1"/>
  <c r="B334" i="9" s="1"/>
  <c r="H643" i="1"/>
  <c r="G643" i="1"/>
  <c r="I20" i="3"/>
  <c r="D644" i="1"/>
  <c r="H644" i="1" s="1"/>
  <c r="G644" i="1"/>
  <c r="H7" i="3"/>
  <c r="G640" i="1"/>
  <c r="E298" i="9" l="1"/>
  <c r="I8" i="3" s="1"/>
  <c r="J3" i="9"/>
  <c r="G295" i="9" l="1"/>
  <c r="E295" i="9" s="1"/>
  <c r="H295" i="9"/>
  <c r="H18" i="9"/>
  <c r="L293" i="9"/>
  <c r="F293" i="9" s="1"/>
  <c r="G18" i="9"/>
  <c r="E18" i="9" s="1"/>
  <c r="B18" i="9" s="1"/>
  <c r="G22" i="9"/>
  <c r="G21" i="9"/>
  <c r="H17" i="9"/>
  <c r="M16" i="9"/>
  <c r="L15" i="9"/>
  <c r="K13" i="9"/>
  <c r="I11" i="9"/>
  <c r="J10" i="9"/>
  <c r="K9" i="9"/>
  <c r="I7" i="9"/>
  <c r="J6" i="9"/>
  <c r="K5" i="9"/>
  <c r="K10" i="9"/>
  <c r="H21" i="9"/>
  <c r="K6" i="9"/>
  <c r="J11" i="9"/>
  <c r="I17" i="9"/>
  <c r="H22" i="9"/>
  <c r="I5" i="9"/>
  <c r="K11" i="9"/>
  <c r="H16" i="9"/>
  <c r="J9" i="9"/>
  <c r="H15" i="9"/>
  <c r="I9" i="9"/>
  <c r="G15" i="9"/>
  <c r="J13" i="9"/>
  <c r="J7" i="9"/>
  <c r="I12" i="9"/>
  <c r="K7" i="9"/>
  <c r="J12" i="9"/>
  <c r="J17" i="9"/>
  <c r="J5" i="9"/>
  <c r="L16" i="9"/>
  <c r="F16" i="9" s="1"/>
  <c r="I6" i="9"/>
  <c r="K12" i="9"/>
  <c r="K8" i="9"/>
  <c r="G17" i="9"/>
  <c r="I8" i="9"/>
  <c r="M15" i="9"/>
  <c r="J8" i="9"/>
  <c r="I13" i="9"/>
  <c r="G16" i="9"/>
  <c r="E16" i="9" l="1"/>
  <c r="B16" i="9" s="1"/>
  <c r="E17" i="9"/>
  <c r="B17" i="9" s="1"/>
  <c r="E15" i="9"/>
  <c r="E6" i="9"/>
  <c r="B6" i="9" s="1"/>
  <c r="E13" i="9"/>
  <c r="B13" i="9" s="1"/>
  <c r="E9" i="9"/>
  <c r="B9" i="9" s="1"/>
  <c r="E5" i="9"/>
  <c r="E11" i="9"/>
  <c r="B11" i="9" s="1"/>
  <c r="B293" i="9"/>
  <c r="F23" i="9"/>
  <c r="E8" i="9"/>
  <c r="B8" i="9" s="1"/>
  <c r="E7" i="9"/>
  <c r="B7" i="9" s="1"/>
  <c r="E21" i="9"/>
  <c r="B21" i="9" s="1"/>
  <c r="F15" i="9"/>
  <c r="F14" i="9" s="1"/>
  <c r="E22" i="9"/>
  <c r="B22" i="9" s="1"/>
  <c r="E12" i="9"/>
  <c r="B12" i="9" s="1"/>
  <c r="E10" i="9"/>
  <c r="B10" i="9" s="1"/>
  <c r="B295" i="9"/>
  <c r="E23" i="9"/>
  <c r="I7" i="3" s="1"/>
  <c r="B15" i="9" l="1"/>
  <c r="F3" i="9"/>
  <c r="E14" i="9"/>
  <c r="I13" i="3" s="1"/>
  <c r="E4" i="9"/>
  <c r="B5" i="9"/>
  <c r="E3" i="9" l="1"/>
</calcChain>
</file>

<file path=xl/sharedStrings.xml><?xml version="1.0" encoding="utf-8"?>
<sst xmlns="http://schemas.openxmlformats.org/spreadsheetml/2006/main" count="4733" uniqueCount="3656">
  <si>
    <t>Obveznik:</t>
  </si>
  <si>
    <t>28645 - OPĆINA STUBIČKE TOPLICE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</si>
  <si>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</si>
  <si>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</si>
  <si>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</si>
  <si>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</si>
  <si>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</si>
  <si>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</si>
  <si>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</si>
  <si>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</si>
  <si>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</si>
  <si>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</si>
  <si>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</si>
  <si>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</si>
  <si>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</si>
  <si>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</si>
  <si>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</si>
  <si>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</si>
  <si>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</si>
  <si>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</si>
  <si>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</si>
  <si>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</si>
  <si>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</si>
  <si>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</si>
  <si>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</si>
  <si>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</si>
  <si>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</si>
  <si>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</si>
  <si>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</si>
  <si>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</si>
  <si>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</si>
  <si>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</si>
  <si>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</si>
  <si>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</si>
  <si>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</si>
  <si>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</si>
  <si>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</si>
  <si>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</si>
  <si>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</si>
  <si>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</si>
  <si>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</si>
  <si>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</si>
  <si>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</si>
  <si>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</si>
  <si>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</si>
  <si>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</si>
  <si>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</si>
  <si>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</si>
  <si>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</si>
  <si>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</si>
  <si>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</si>
  <si>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</si>
  <si>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</si>
  <si>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</si>
  <si>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</si>
  <si>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</si>
  <si>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</si>
  <si>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</si>
  <si>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</si>
  <si>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</si>
  <si>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</si>
  <si>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</si>
  <si>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</si>
  <si>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</si>
  <si>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</si>
  <si>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</si>
  <si>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</si>
  <si>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</si>
  <si>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</si>
  <si>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</si>
  <si>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</si>
  <si>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</si>
  <si>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</si>
  <si>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</si>
  <si>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</si>
  <si>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</si>
  <si>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</si>
  <si>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</si>
  <si>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</si>
  <si>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</si>
  <si>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</si>
  <si>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</si>
  <si>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</si>
  <si>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</si>
  <si>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</si>
  <si>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</si>
  <si>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</si>
  <si>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</si>
  <si>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</si>
  <si>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</si>
  <si>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</si>
  <si>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</si>
  <si>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</si>
  <si>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</si>
  <si>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</si>
  <si>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</si>
  <si>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</si>
  <si>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</si>
  <si>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</si>
  <si>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</si>
  <si>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</si>
  <si>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</si>
  <si>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</si>
  <si>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</si>
  <si>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</si>
  <si>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</si>
  <si>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</si>
  <si>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</si>
  <si>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</si>
  <si>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</si>
  <si>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</si>
  <si>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</si>
  <si>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</si>
  <si>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</si>
  <si>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</si>
  <si>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</si>
  <si>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</si>
  <si>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</si>
  <si>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</si>
  <si>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</si>
  <si>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</si>
  <si>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</si>
  <si>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</si>
  <si>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</si>
  <si>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</si>
  <si>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</si>
  <si>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</si>
  <si>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</si>
  <si>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</si>
  <si>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</si>
  <si>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</si>
  <si>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</si>
  <si>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</si>
  <si>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</si>
  <si>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</si>
  <si>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</si>
  <si>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</si>
  <si>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</si>
  <si>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</si>
  <si>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</si>
  <si>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</si>
  <si>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</si>
  <si>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</si>
  <si>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</si>
  <si>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</si>
  <si>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</si>
  <si>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</si>
  <si>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</si>
  <si>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</si>
  <si>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</si>
  <si>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</si>
  <si>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</si>
  <si>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</si>
  <si>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</si>
  <si>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</si>
  <si>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</si>
  <si>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</si>
  <si>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</si>
  <si>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</si>
  <si>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</si>
  <si>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</si>
  <si>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</si>
  <si>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</si>
  <si>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</si>
  <si>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</si>
  <si>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</si>
  <si>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</si>
  <si>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</si>
  <si>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</si>
  <si>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</si>
  <si>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</si>
  <si>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</si>
  <si>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</si>
  <si>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</si>
  <si>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</si>
  <si>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</si>
  <si>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</si>
  <si>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</si>
  <si>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</si>
  <si>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</si>
  <si>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</si>
  <si>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</si>
  <si>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</si>
  <si>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</si>
  <si>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</si>
  <si>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</si>
  <si>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</si>
  <si>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</si>
  <si>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</si>
  <si>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</si>
  <si>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</si>
  <si>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</si>
  <si>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</si>
  <si>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</si>
  <si>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</si>
  <si>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</si>
  <si>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</si>
  <si>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</si>
  <si>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</si>
  <si>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</si>
  <si>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</si>
  <si>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</si>
  <si>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</si>
  <si>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</si>
  <si>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</si>
  <si>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</si>
  <si>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</si>
  <si>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</si>
  <si>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</si>
  <si>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</si>
  <si>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</si>
  <si>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</si>
  <si>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</si>
  <si>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</si>
  <si>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</si>
  <si>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</si>
  <si>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</si>
  <si>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</si>
  <si>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</si>
  <si>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</si>
  <si>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</si>
  <si>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</si>
  <si>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</si>
  <si>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</si>
  <si>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</si>
  <si>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</si>
  <si>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</si>
  <si>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</si>
  <si>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</si>
  <si>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</si>
  <si>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</si>
  <si>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</si>
  <si>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</si>
  <si>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</si>
  <si>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</si>
  <si>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</si>
  <si>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</si>
  <si>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</si>
  <si>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</si>
  <si>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</si>
  <si>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</si>
  <si>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</si>
  <si>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</si>
  <si>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</si>
  <si>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</si>
  <si>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</si>
  <si>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</si>
  <si>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</si>
  <si>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</si>
  <si>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</si>
  <si>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</si>
  <si>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</si>
  <si>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</si>
  <si>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</si>
  <si>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</si>
  <si>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</si>
  <si>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</si>
  <si>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</si>
  <si>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</si>
  <si>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</si>
  <si>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</si>
  <si>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</si>
  <si>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</si>
  <si>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</si>
  <si>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</si>
  <si>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</si>
  <si>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</si>
  <si>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</si>
  <si>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</si>
  <si>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</si>
  <si>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</si>
  <si>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</si>
  <si>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</si>
  <si>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</si>
  <si>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</si>
  <si>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</si>
  <si>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</si>
  <si>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</si>
  <si>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</si>
  <si>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</si>
  <si>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</si>
  <si>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</si>
  <si>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</si>
  <si>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</si>
  <si>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</si>
  <si>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</si>
  <si>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</si>
  <si>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</si>
  <si>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</si>
  <si>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</si>
  <si>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</si>
  <si>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</si>
  <si>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</si>
  <si>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</si>
  <si>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</si>
  <si>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</si>
  <si>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</si>
  <si>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</si>
  <si>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</si>
  <si>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</si>
  <si>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</si>
  <si>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</si>
  <si>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</si>
  <si>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</si>
  <si>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</si>
  <si>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</si>
  <si>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</si>
  <si>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</si>
  <si>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</si>
  <si>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</si>
  <si>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</si>
  <si>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</si>
  <si>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</si>
  <si>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</si>
  <si>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</si>
  <si>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</si>
  <si>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</si>
  <si>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</si>
  <si>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</si>
  <si>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</si>
  <si>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</si>
  <si>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</si>
  <si>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</si>
  <si>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</si>
  <si>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</si>
  <si>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</si>
  <si>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</si>
  <si>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</si>
  <si>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</si>
  <si>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</si>
  <si>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</si>
  <si>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</si>
  <si>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</si>
  <si>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</si>
  <si>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</si>
  <si>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</si>
  <si>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</si>
  <si>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</si>
  <si>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</si>
  <si>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</si>
  <si>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</si>
  <si>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</si>
  <si>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</si>
  <si>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</si>
  <si>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</si>
  <si>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</si>
  <si>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</si>
  <si>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</si>
  <si>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</si>
  <si>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</si>
  <si>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</si>
  <si>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</si>
  <si>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</si>
  <si>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</si>
  <si>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</si>
  <si>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</si>
  <si>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</si>
  <si>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</si>
  <si>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</si>
  <si>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</si>
  <si>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</si>
  <si>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</si>
  <si>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</si>
  <si>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</si>
  <si>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</si>
  <si>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</si>
  <si>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</si>
  <si>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</si>
  <si>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</si>
  <si>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</si>
  <si>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</si>
  <si>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</si>
  <si>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</si>
  <si>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</si>
  <si>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</si>
  <si>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</si>
  <si>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</si>
  <si>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</si>
  <si>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</si>
  <si>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</si>
  <si>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</si>
  <si>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</si>
  <si>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</si>
  <si>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</si>
  <si>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</si>
  <si>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</si>
  <si>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</si>
  <si>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</si>
  <si>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</si>
  <si>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</si>
  <si>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</si>
  <si>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</si>
  <si>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</si>
  <si>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</si>
  <si>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</si>
  <si>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</si>
  <si>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</si>
  <si>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</si>
  <si>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</si>
  <si>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</si>
  <si>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</si>
  <si>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</si>
  <si>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</si>
  <si>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</si>
  <si>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</si>
  <si>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</si>
  <si>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</si>
  <si>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</si>
  <si>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</si>
  <si>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</si>
  <si>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</si>
  <si>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</si>
  <si>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</si>
  <si>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</si>
  <si>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</si>
  <si>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</si>
  <si>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</si>
  <si>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</si>
  <si>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</si>
  <si>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</si>
  <si>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</si>
  <si>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</si>
  <si>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</si>
  <si>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</si>
  <si>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</si>
  <si>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</si>
  <si>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</si>
  <si>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</si>
  <si>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</si>
  <si>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</si>
  <si>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</si>
  <si>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</si>
  <si>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</si>
  <si>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</si>
  <si>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</si>
  <si>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</si>
  <si>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</si>
  <si>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</si>
  <si>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</si>
  <si>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</si>
  <si>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</si>
  <si>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</si>
  <si>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</si>
  <si>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</si>
  <si>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</si>
  <si>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</si>
  <si>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</si>
  <si>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</si>
  <si>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</si>
  <si>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</si>
  <si>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</si>
  <si>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</si>
  <si>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</si>
  <si>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</si>
  <si>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</si>
  <si>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</si>
  <si>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</si>
  <si>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</si>
  <si>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</si>
  <si>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</si>
  <si>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</si>
  <si>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</si>
  <si>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</si>
  <si>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</si>
  <si>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</si>
  <si>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</si>
  <si>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</si>
  <si>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</si>
  <si>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</si>
  <si>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</si>
  <si>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</si>
  <si>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</si>
  <si>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</si>
  <si>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</si>
  <si>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</si>
  <si>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</si>
  <si>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</si>
  <si>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</si>
  <si>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</si>
  <si>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</si>
  <si>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</si>
  <si>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</si>
  <si>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</si>
  <si>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</si>
  <si>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</si>
  <si>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</si>
  <si>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</si>
  <si>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</si>
  <si>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</si>
  <si>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</si>
  <si>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</si>
  <si>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</si>
  <si>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</si>
  <si>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</si>
  <si>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</si>
  <si>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</si>
  <si>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</si>
  <si>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</si>
  <si>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</si>
  <si>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</si>
  <si>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</si>
  <si>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</si>
  <si>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</si>
  <si>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</si>
  <si>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</si>
  <si>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</si>
  <si>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</si>
  <si>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</si>
  <si>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</si>
  <si>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</si>
  <si>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</si>
  <si>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</si>
  <si>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</si>
  <si>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</si>
  <si>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</si>
  <si>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</si>
  <si>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</si>
  <si>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</si>
  <si>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</si>
  <si>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</si>
  <si>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</si>
  <si>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</si>
  <si>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</si>
  <si>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</si>
  <si>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</si>
  <si>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</si>
  <si>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</si>
  <si>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</si>
  <si>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</si>
  <si>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</si>
  <si>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</si>
  <si>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</si>
  <si>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</si>
  <si>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</si>
  <si>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</si>
  <si>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</si>
  <si>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</si>
  <si>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</si>
  <si>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</si>
  <si>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</si>
  <si>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</si>
  <si>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</si>
  <si>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</si>
  <si>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</si>
  <si>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</si>
  <si>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</si>
  <si>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</si>
  <si>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</si>
  <si>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</si>
  <si>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</si>
  <si>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</si>
  <si>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</si>
  <si>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</si>
  <si>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</si>
  <si>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</si>
  <si>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</si>
  <si>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</si>
  <si>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</si>
  <si>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</si>
  <si>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</si>
  <si>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</si>
  <si>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</si>
  <si>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</si>
  <si>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</si>
  <si>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</si>
  <si>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</si>
  <si>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</si>
  <si>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</si>
  <si>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</si>
  <si>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</si>
  <si>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</si>
  <si>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</si>
  <si>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</si>
  <si>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</si>
  <si>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</si>
  <si>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</si>
  <si>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</si>
  <si>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</si>
  <si>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</si>
  <si>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</si>
  <si>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</si>
  <si>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</si>
  <si>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</si>
  <si>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</si>
  <si>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</si>
  <si>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</si>
  <si>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</si>
  <si>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</si>
  <si>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</si>
  <si>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</si>
  <si>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</si>
  <si>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</si>
  <si>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</si>
  <si>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</si>
  <si>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</si>
  <si>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</si>
  <si>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</si>
  <si>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</si>
  <si>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</si>
  <si>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</si>
  <si>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</si>
  <si>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</si>
  <si>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</si>
  <si>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</si>
  <si>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</si>
  <si>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</si>
  <si>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</si>
  <si>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</si>
  <si>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</si>
  <si>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</si>
  <si>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</si>
  <si>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</si>
  <si>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</si>
  <si>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</si>
  <si>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</si>
  <si>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</si>
  <si>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</si>
  <si>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</si>
  <si>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</si>
  <si>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</si>
  <si>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</si>
  <si>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</si>
  <si>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</si>
  <si>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</si>
  <si>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</si>
  <si>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</si>
  <si>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</si>
  <si>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</si>
  <si>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</si>
  <si>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</si>
  <si>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</si>
  <si>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</si>
  <si>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</si>
  <si>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</si>
  <si>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</si>
  <si>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</si>
  <si>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</si>
  <si>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</si>
  <si>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</si>
  <si>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</si>
  <si>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</si>
  <si>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</si>
  <si>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</si>
  <si>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</si>
  <si>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</si>
  <si>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</si>
  <si>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</si>
  <si>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</si>
  <si>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</si>
  <si>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</si>
  <si>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</si>
  <si>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</si>
  <si>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</si>
  <si>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</si>
  <si>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</si>
  <si>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</si>
  <si>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</si>
  <si>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</si>
  <si>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</si>
  <si>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</si>
  <si>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</si>
  <si>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</si>
  <si>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</si>
  <si>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</si>
  <si>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</si>
  <si>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</si>
  <si>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</si>
  <si>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</si>
  <si>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</si>
  <si>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</si>
  <si>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</si>
  <si>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</si>
  <si>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</si>
  <si>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</si>
  <si>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</si>
  <si>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</si>
  <si>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</si>
  <si>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</si>
  <si>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</si>
  <si>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</si>
  <si>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</si>
  <si>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</si>
  <si>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</si>
  <si>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</si>
  <si>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</si>
  <si>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</si>
  <si>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</si>
  <si>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</si>
  <si>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</si>
  <si>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</si>
  <si>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</si>
  <si>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</si>
  <si>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</si>
  <si>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</si>
  <si>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</si>
  <si>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</si>
  <si>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</si>
  <si>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</si>
  <si>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</si>
  <si>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</si>
  <si>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</si>
  <si>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</si>
  <si>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</si>
  <si>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</si>
  <si>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</si>
  <si>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</si>
  <si>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</si>
  <si>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</si>
  <si>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</si>
  <si>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</si>
  <si>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</si>
  <si>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</si>
  <si>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</si>
  <si>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</si>
  <si>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</si>
  <si>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</si>
  <si>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</si>
  <si>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</si>
  <si>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</si>
  <si>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</si>
  <si>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</si>
  <si>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</si>
  <si>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</si>
  <si>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</si>
  <si>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</si>
  <si>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</si>
  <si>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</si>
  <si>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</si>
  <si>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</si>
  <si>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</si>
  <si>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</si>
  <si>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</si>
  <si>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</si>
  <si>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</si>
  <si>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</si>
  <si>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</si>
  <si>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</si>
  <si>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</si>
  <si>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</si>
  <si>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</si>
  <si>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</si>
  <si>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</si>
  <si>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</si>
  <si>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</si>
  <si>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</si>
  <si>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</si>
  <si>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</si>
  <si>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</si>
  <si>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</si>
  <si>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</si>
  <si>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</si>
  <si>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</si>
  <si>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</si>
  <si>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</si>
  <si>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</si>
  <si>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</si>
  <si>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</si>
  <si>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</si>
  <si>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</si>
  <si>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</si>
  <si>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</si>
  <si>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</si>
  <si>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</si>
  <si>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</si>
  <si>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</si>
  <si>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</si>
  <si>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</si>
  <si>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</si>
  <si>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</si>
  <si>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</si>
  <si>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</si>
  <si>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</si>
  <si>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</si>
  <si>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</si>
  <si>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</si>
  <si>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</si>
  <si>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</si>
  <si>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</si>
  <si>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</si>
  <si>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</si>
  <si>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</si>
  <si>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</si>
  <si>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</si>
  <si>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</si>
  <si>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</si>
  <si>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</si>
  <si>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</si>
  <si>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</si>
  <si>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</si>
  <si>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</si>
  <si>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</si>
  <si>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</si>
  <si>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</si>
  <si>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</si>
  <si>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</si>
  <si>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</si>
  <si>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</si>
  <si>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</si>
  <si>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</si>
  <si>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</si>
  <si>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</si>
  <si>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</si>
  <si>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</si>
  <si>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</si>
  <si>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</si>
  <si>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</si>
  <si>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</si>
  <si>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</si>
  <si>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</si>
  <si>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</si>
  <si>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</si>
  <si>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</si>
  <si>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</si>
  <si>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</si>
  <si>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</si>
  <si>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</si>
  <si>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</si>
  <si>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</si>
  <si>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</si>
  <si>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</si>
  <si>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</si>
  <si>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</si>
  <si>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</si>
  <si>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</si>
  <si>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</si>
  <si>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</si>
  <si>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</si>
  <si>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</si>
  <si>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</si>
  <si>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</si>
  <si>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</si>
  <si>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</si>
  <si>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</si>
  <si>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</si>
  <si>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</si>
  <si>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</si>
  <si>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</si>
  <si>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</si>
  <si>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</si>
  <si>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</si>
  <si>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</si>
  <si>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</si>
  <si>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</si>
  <si>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</si>
  <si>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</si>
  <si>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</si>
  <si>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</si>
  <si>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</si>
  <si>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</si>
  <si>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</si>
  <si>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</si>
  <si>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</si>
  <si>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</si>
  <si>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</si>
  <si>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</si>
  <si>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</si>
  <si>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</si>
  <si>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</si>
  <si>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</si>
  <si>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</si>
  <si>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</si>
  <si>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</si>
  <si>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</si>
  <si>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</si>
  <si>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</si>
  <si>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</si>
  <si>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</si>
  <si>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</si>
  <si>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</si>
  <si>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</si>
  <si>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</si>
  <si>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</si>
  <si>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</si>
  <si>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</si>
  <si>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</si>
  <si>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</si>
  <si>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</si>
  <si>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</si>
  <si>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</si>
  <si>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</si>
  <si>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</si>
  <si>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</si>
  <si>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</si>
  <si>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</si>
  <si>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</si>
  <si>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</si>
  <si>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</si>
  <si>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</si>
  <si>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</si>
  <si>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</si>
  <si>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</si>
  <si>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</si>
  <si>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</si>
  <si>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</si>
  <si>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</si>
  <si>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</si>
  <si>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</si>
  <si>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</si>
  <si>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</si>
  <si>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</si>
  <si>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</si>
  <si>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</si>
  <si>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</si>
  <si>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</si>
  <si>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</si>
  <si>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</si>
  <si>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</si>
  <si>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</si>
  <si>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</si>
  <si>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</si>
  <si>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</si>
  <si>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</si>
  <si>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</si>
  <si>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</si>
  <si>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</si>
  <si>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</si>
  <si>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</si>
  <si>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</si>
  <si>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</si>
  <si>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</si>
  <si>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</si>
  <si>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</si>
  <si>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</si>
  <si>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</si>
  <si>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</si>
  <si>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</si>
  <si>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</si>
  <si>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</si>
  <si>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</si>
  <si>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</si>
  <si>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</si>
  <si>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</si>
  <si>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</si>
  <si>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</si>
  <si>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</si>
  <si>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</si>
  <si>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</si>
  <si>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</si>
  <si>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</si>
  <si>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</si>
  <si>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</si>
  <si>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</si>
  <si>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</si>
  <si>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</si>
  <si>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</si>
  <si>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</si>
  <si>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</si>
  <si>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</si>
  <si>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</si>
  <si>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</si>
  <si>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</si>
  <si>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</si>
  <si>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</si>
  <si>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</si>
  <si>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</si>
  <si>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</si>
  <si>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</si>
  <si>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</si>
  <si>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</si>
  <si>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</si>
  <si>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</si>
  <si>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</si>
  <si>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</si>
  <si>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</si>
  <si>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</si>
  <si>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</si>
  <si>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</si>
  <si>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</si>
  <si>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</si>
  <si>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</si>
  <si>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</si>
  <si>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</si>
  <si>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</si>
  <si>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</si>
  <si>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</si>
  <si>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</si>
  <si>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</si>
  <si>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</si>
  <si>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</si>
  <si>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</si>
  <si>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</si>
  <si>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</si>
  <si>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</si>
  <si>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</si>
  <si>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</si>
  <si>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</si>
  <si>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</si>
  <si>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</si>
  <si>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</si>
  <si>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</si>
  <si>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</si>
  <si>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</si>
  <si>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</si>
  <si>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</si>
  <si>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</si>
  <si>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</si>
  <si>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</si>
  <si>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</si>
  <si>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</si>
  <si>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</si>
  <si>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</si>
  <si>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</si>
  <si>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</si>
  <si>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</si>
  <si>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</si>
  <si>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</si>
  <si>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</si>
  <si>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</si>
  <si>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</si>
  <si>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</si>
  <si>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</si>
  <si>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</si>
  <si>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</si>
  <si>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</si>
  <si>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</si>
  <si>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</si>
  <si>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</si>
  <si>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</si>
  <si>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</si>
  <si>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</si>
  <si>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</si>
  <si>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</si>
  <si>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</si>
  <si>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</si>
  <si>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</si>
  <si>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</si>
  <si>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</si>
  <si>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</si>
  <si>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</si>
  <si>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</si>
  <si>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</si>
  <si>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</si>
  <si>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</si>
  <si>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</si>
  <si>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</si>
  <si>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</si>
  <si>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</si>
  <si>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</si>
  <si>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</si>
  <si>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</si>
  <si>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</si>
  <si>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</si>
  <si>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</si>
  <si>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</si>
  <si>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</si>
  <si>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</si>
  <si>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</si>
  <si>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</si>
  <si>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</si>
  <si>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</si>
  <si>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</si>
  <si>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</si>
  <si>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</si>
  <si>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</si>
  <si>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</si>
  <si>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</si>
  <si>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</si>
  <si>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</si>
  <si>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</si>
  <si>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</si>
  <si>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</si>
  <si>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</si>
  <si>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</si>
  <si>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</si>
  <si>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</si>
  <si>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</si>
  <si>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</si>
  <si>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</si>
  <si>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</si>
  <si>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</si>
  <si>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</si>
  <si>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</si>
  <si>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</si>
  <si>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</si>
  <si>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</si>
  <si>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</si>
  <si>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</si>
  <si>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</si>
  <si>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</si>
  <si>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</si>
  <si>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</si>
  <si>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</si>
  <si>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</si>
  <si>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</si>
  <si>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</si>
  <si>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</si>
  <si>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</si>
  <si>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</si>
  <si>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</si>
  <si>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</si>
  <si>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</si>
  <si>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</si>
  <si>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</si>
  <si>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</si>
  <si>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</si>
  <si>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</si>
  <si>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</si>
  <si>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</si>
  <si>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</si>
  <si>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</si>
  <si>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</si>
  <si>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</si>
  <si>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</si>
  <si>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</si>
  <si>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</si>
  <si>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</si>
  <si>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</si>
  <si>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</si>
  <si>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</si>
  <si>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</si>
  <si>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</si>
  <si>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</si>
  <si>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</si>
  <si>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</si>
  <si>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</si>
  <si>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</si>
  <si>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</si>
  <si>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</si>
  <si>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</si>
  <si>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</si>
  <si>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</si>
  <si>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</si>
  <si>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</si>
  <si>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</si>
  <si>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</si>
  <si>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</si>
  <si>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</si>
  <si>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</si>
  <si>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</si>
  <si>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</si>
  <si>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</si>
  <si>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</si>
  <si>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</si>
  <si>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</si>
  <si>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</si>
  <si>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</si>
  <si>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</si>
  <si>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</si>
  <si>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</si>
  <si>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</si>
  <si>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</si>
  <si>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</si>
  <si>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</si>
  <si>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</si>
  <si>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</si>
  <si>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</si>
  <si>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</si>
  <si>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</si>
  <si>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</si>
  <si>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</si>
  <si>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</si>
  <si>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</si>
  <si>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</si>
  <si>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</si>
  <si>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</si>
  <si>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</si>
  <si>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</si>
  <si>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</si>
  <si>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</si>
  <si>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</si>
  <si>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</si>
  <si>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</si>
  <si>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</si>
  <si>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</si>
  <si>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</si>
  <si>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</si>
  <si>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</si>
  <si>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</si>
  <si>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</si>
  <si>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</si>
  <si>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</si>
  <si>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</si>
  <si>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</si>
  <si>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</si>
  <si>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</si>
  <si>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</si>
  <si>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</si>
  <si>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</si>
  <si>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</si>
  <si>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</si>
  <si>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</si>
  <si>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</si>
  <si>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</si>
  <si>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</si>
  <si>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</si>
  <si>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</si>
  <si>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</si>
  <si>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</si>
  <si>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</si>
  <si>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</si>
  <si>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</si>
  <si>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</si>
  <si>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</si>
  <si>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</si>
  <si>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</si>
  <si>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</si>
  <si>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</si>
  <si>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</si>
  <si>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</si>
  <si>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</si>
  <si>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</si>
  <si>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</si>
  <si>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</si>
  <si>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</si>
  <si>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</si>
  <si>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</si>
  <si>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</si>
  <si>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</si>
  <si>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</si>
  <si>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</si>
  <si>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</si>
  <si>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</si>
  <si>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</si>
  <si>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</si>
  <si>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</si>
  <si>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</si>
  <si>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</si>
  <si>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</si>
  <si>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</si>
  <si>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</si>
  <si>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</si>
  <si>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</si>
  <si>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</si>
  <si>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</si>
  <si>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</si>
  <si>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</si>
  <si>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</si>
  <si>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</si>
  <si>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</si>
  <si>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</si>
  <si>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</si>
  <si>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</si>
  <si>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</si>
  <si>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</si>
  <si>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</si>
  <si>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</si>
  <si>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</si>
  <si>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</si>
  <si>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</si>
  <si>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</si>
  <si>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</si>
  <si>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</si>
  <si>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</si>
  <si>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</si>
  <si>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</si>
  <si>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</si>
  <si>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</si>
  <si>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</si>
  <si>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</si>
  <si>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</si>
  <si>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</si>
  <si>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</si>
  <si>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</si>
  <si>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</si>
  <si>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</si>
  <si>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</si>
  <si>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</si>
  <si>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</si>
  <si>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</si>
  <si>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</si>
  <si>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</si>
  <si>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</si>
  <si>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</si>
  <si>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</si>
  <si>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</si>
  <si>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</si>
  <si>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</si>
  <si>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</si>
  <si>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</si>
  <si>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</si>
  <si>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</si>
  <si>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</si>
  <si>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</si>
  <si>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</si>
  <si>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</si>
  <si>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</si>
  <si>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</si>
  <si>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</si>
  <si>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</si>
  <si>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</si>
  <si>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</si>
  <si>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</si>
  <si>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</si>
  <si>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</si>
  <si>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</si>
  <si>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</si>
  <si>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</si>
  <si>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</si>
  <si>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</si>
  <si>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</si>
  <si>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</si>
  <si>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</si>
  <si>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</si>
  <si>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</si>
  <si>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</si>
  <si>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</si>
  <si>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</si>
  <si>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</si>
  <si>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</si>
  <si>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</si>
  <si>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</si>
  <si>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</si>
  <si>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</si>
  <si>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</si>
  <si>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</si>
  <si>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</si>
  <si>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</si>
  <si>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</si>
  <si>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</si>
  <si>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</si>
  <si>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</si>
  <si>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</si>
  <si>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</si>
  <si>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</si>
  <si>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</si>
  <si>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</si>
  <si>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</si>
  <si>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</si>
  <si>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</si>
  <si>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</si>
  <si>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</si>
  <si>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</si>
  <si>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</si>
  <si>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</si>
  <si>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</si>
  <si>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</si>
  <si>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</si>
  <si>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</si>
  <si>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</si>
  <si>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</si>
  <si>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</si>
  <si>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</si>
  <si>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</si>
  <si>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</si>
  <si>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</si>
  <si>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</si>
  <si>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</si>
  <si>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</si>
  <si>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</si>
  <si>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</si>
  <si>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</si>
  <si>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</si>
  <si>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</si>
  <si>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</si>
  <si>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</si>
  <si>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</si>
  <si>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</si>
  <si>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</si>
  <si>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</si>
  <si>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</si>
  <si>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</si>
  <si>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</si>
  <si>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</si>
  <si>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</si>
  <si>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</si>
  <si>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</si>
  <si>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</si>
  <si>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</si>
  <si>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</si>
  <si>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</si>
  <si>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</si>
  <si>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</si>
  <si>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</si>
  <si>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</si>
  <si>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</si>
  <si>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</si>
  <si>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</si>
  <si>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</si>
  <si>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</si>
  <si>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</si>
  <si>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</si>
  <si>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</si>
  <si>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</si>
  <si>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</si>
  <si>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</si>
  <si>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</si>
  <si>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</si>
  <si>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</si>
  <si>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</si>
  <si>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</si>
  <si>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</si>
  <si>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</si>
  <si>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</si>
  <si>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</si>
  <si>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</si>
  <si>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</si>
  <si>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</si>
  <si>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</si>
  <si>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</si>
  <si>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</si>
  <si>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</si>
  <si>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</si>
  <si>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</si>
  <si>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</si>
  <si>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</si>
  <si>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</si>
  <si>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</si>
  <si>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</si>
  <si>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</si>
  <si>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</si>
  <si>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</si>
  <si>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</si>
  <si>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</si>
  <si>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</si>
  <si>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</si>
  <si>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</si>
  <si>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</si>
  <si>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</si>
  <si>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</si>
  <si>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</si>
  <si>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</si>
  <si>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</si>
  <si>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</si>
  <si>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</si>
  <si>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</si>
  <si>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</si>
  <si>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</si>
  <si>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</si>
  <si>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</si>
  <si>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</si>
  <si>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</si>
  <si>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</si>
  <si>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</si>
  <si>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</si>
  <si>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</si>
  <si>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</si>
  <si>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</si>
  <si>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</si>
  <si>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</si>
  <si>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</si>
  <si>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</si>
  <si>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</si>
  <si>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</si>
  <si>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</si>
  <si>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</si>
  <si>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</si>
  <si>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</si>
  <si>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</si>
  <si>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</si>
  <si>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</si>
  <si>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</si>
  <si>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</si>
  <si>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</si>
  <si>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</si>
  <si>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</si>
  <si>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</si>
  <si>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</si>
  <si>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</si>
  <si>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</si>
  <si>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</si>
  <si>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</si>
  <si>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</si>
  <si>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</si>
  <si>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</si>
  <si>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</si>
  <si>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</si>
  <si>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</si>
  <si>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</si>
  <si>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</si>
  <si>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</si>
  <si>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</si>
  <si>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</si>
  <si>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</si>
  <si>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</si>
  <si>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</si>
  <si>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</si>
  <si>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</si>
  <si>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</si>
  <si>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</si>
  <si>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</si>
  <si>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</si>
  <si>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</si>
  <si>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</si>
  <si>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</si>
  <si>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</si>
  <si>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</si>
  <si>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</si>
  <si>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</si>
  <si>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</si>
  <si>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</si>
  <si>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</si>
  <si>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</si>
  <si>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</si>
  <si>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</si>
  <si>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</si>
  <si>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</si>
  <si>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</si>
  <si>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</si>
  <si>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</si>
  <si>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</si>
  <si>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</si>
  <si>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</si>
  <si>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</si>
  <si>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</si>
  <si>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</si>
  <si>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</si>
  <si>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</si>
  <si>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</si>
  <si>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</si>
  <si>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</si>
  <si>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</si>
  <si>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</si>
  <si>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</si>
  <si>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</si>
  <si>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</si>
  <si>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</si>
  <si>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</si>
  <si>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</si>
  <si>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</si>
  <si>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</si>
  <si>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</si>
  <si>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</si>
  <si>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</si>
  <si>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</si>
  <si>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</si>
  <si>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</si>
  <si>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</si>
  <si>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</si>
  <si>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</si>
  <si>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</si>
  <si>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</si>
  <si>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</si>
  <si>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</si>
  <si>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</si>
  <si>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</si>
  <si>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</si>
  <si>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</si>
  <si>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</si>
  <si>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</si>
  <si>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</si>
  <si>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</si>
  <si>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</si>
  <si>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</si>
  <si>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</si>
  <si>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</si>
  <si>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</si>
  <si>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</si>
  <si>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</si>
  <si>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</si>
  <si>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</si>
  <si>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</si>
  <si>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</si>
  <si>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</si>
  <si>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</si>
  <si>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</si>
  <si>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</si>
  <si>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</si>
  <si>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</si>
  <si>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</si>
  <si>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</si>
  <si>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</si>
  <si>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</si>
  <si>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</si>
  <si>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</si>
  <si>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</si>
  <si>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</si>
  <si>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</si>
  <si>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</si>
  <si>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</si>
  <si>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</si>
  <si>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</si>
  <si>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</si>
  <si>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</si>
  <si>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</si>
  <si>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</si>
  <si>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</si>
  <si>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</si>
  <si>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</si>
  <si>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</si>
  <si>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</si>
  <si>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</si>
  <si>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</si>
  <si>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</si>
  <si>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</si>
  <si>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</si>
  <si>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</si>
  <si>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</si>
  <si>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</si>
  <si>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</si>
  <si>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</si>
  <si>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</si>
  <si>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</si>
  <si>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</si>
  <si>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</si>
  <si>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</si>
  <si>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</si>
  <si>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</si>
  <si>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</si>
  <si>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</si>
  <si>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</si>
  <si>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</si>
  <si>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</si>
  <si>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</si>
  <si>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</si>
  <si>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</si>
  <si>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</si>
  <si>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</si>
  <si>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</si>
  <si>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</si>
  <si>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</si>
  <si>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</si>
  <si>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</si>
  <si>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</si>
  <si>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</si>
  <si>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</si>
  <si>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</si>
  <si>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</si>
  <si>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</si>
  <si>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</si>
  <si>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</si>
  <si>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</si>
  <si>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</si>
  <si>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</si>
  <si>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</si>
  <si>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</si>
  <si>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</si>
  <si>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</si>
  <si>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</si>
  <si>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</si>
  <si>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</si>
  <si>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</si>
  <si>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</si>
  <si>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</si>
  <si>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</si>
  <si>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</si>
  <si>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</si>
  <si>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</si>
  <si>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</si>
  <si>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</si>
  <si>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</si>
  <si>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</si>
  <si>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</si>
  <si>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</si>
  <si>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</si>
  <si>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</si>
  <si>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</si>
  <si>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</si>
  <si>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</si>
  <si>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</si>
  <si>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</si>
  <si>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</si>
  <si>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</si>
  <si>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</si>
  <si>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</si>
  <si>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</si>
  <si>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</si>
  <si>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</si>
  <si>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</si>
  <si>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</si>
  <si>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</si>
  <si>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</si>
  <si>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</si>
  <si>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</si>
  <si>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</si>
  <si>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</si>
  <si>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</si>
  <si>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</si>
  <si>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</si>
  <si>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</si>
  <si>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</si>
  <si>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</si>
  <si>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</si>
  <si>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</si>
  <si>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</si>
  <si>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</si>
  <si>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</si>
  <si>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</si>
  <si>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</si>
  <si>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</si>
  <si>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</si>
  <si>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</si>
  <si>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</si>
  <si>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</si>
  <si>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</si>
  <si>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</si>
  <si>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</si>
  <si>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</si>
  <si>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</si>
  <si>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</si>
  <si>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</si>
  <si>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</si>
  <si>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</si>
  <si>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</si>
  <si>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</si>
  <si>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</si>
  <si>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</si>
  <si>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</si>
  <si>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</si>
  <si>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</si>
  <si>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</si>
  <si>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</si>
  <si>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</si>
  <si>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</si>
  <si>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</si>
  <si>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</si>
  <si>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</si>
  <si>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</si>
  <si>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</si>
  <si>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</si>
  <si>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</si>
  <si>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</si>
  <si>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</si>
  <si>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</si>
  <si>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</si>
  <si>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</si>
  <si>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</si>
  <si>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</si>
  <si>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</si>
  <si>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</si>
  <si>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</si>
  <si>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</si>
  <si>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</si>
  <si>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</si>
  <si>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</si>
  <si>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</si>
  <si>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</si>
  <si>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</si>
  <si>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</si>
  <si>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</si>
  <si>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</si>
  <si>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</si>
  <si>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</si>
  <si>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</si>
  <si>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</si>
  <si>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</si>
  <si>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</si>
  <si>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</si>
  <si>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</si>
  <si>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</si>
  <si>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</si>
  <si>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</si>
  <si>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</si>
  <si>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</si>
  <si>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</si>
  <si>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</si>
  <si>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</si>
  <si>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</si>
  <si>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</si>
  <si>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</si>
  <si>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</si>
  <si>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</si>
  <si>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</si>
  <si>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</si>
  <si>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</si>
  <si>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</si>
  <si>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</si>
  <si>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</si>
  <si>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</si>
  <si>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</si>
  <si>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</si>
  <si>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</si>
  <si>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</si>
  <si>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</si>
  <si>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</si>
  <si>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</si>
  <si>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</si>
  <si>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</si>
  <si>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</si>
  <si>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</si>
  <si>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</si>
  <si>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</si>
  <si>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</si>
  <si>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</si>
  <si>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</si>
  <si>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</si>
  <si>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</si>
  <si>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</si>
  <si>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</si>
  <si>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</si>
  <si>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</si>
  <si>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</si>
  <si>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</si>
  <si>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</si>
  <si>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</si>
  <si>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</si>
  <si>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</si>
  <si>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</si>
  <si>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</si>
  <si>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</si>
  <si>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</si>
  <si>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</si>
  <si>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</si>
  <si>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</si>
  <si>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</si>
  <si>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</si>
  <si>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</si>
  <si>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</si>
  <si>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</si>
  <si>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</si>
  <si>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</si>
  <si>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</si>
  <si>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</si>
  <si>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</si>
  <si>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</si>
  <si>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</si>
  <si>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</si>
  <si>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</si>
  <si>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</si>
  <si>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</si>
  <si>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</si>
  <si>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</si>
  <si>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</si>
  <si>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</si>
  <si>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</si>
  <si>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</si>
  <si>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</si>
  <si>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</si>
  <si>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</si>
  <si>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</si>
  <si>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</si>
  <si>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</si>
  <si>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</si>
  <si>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</si>
  <si>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</si>
  <si>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</si>
  <si>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</si>
  <si>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</si>
  <si>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</si>
  <si>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</si>
  <si>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</si>
  <si>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</si>
  <si>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</si>
  <si>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</si>
  <si>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</si>
  <si>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</si>
  <si>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</si>
  <si>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</si>
  <si>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</si>
  <si>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</si>
  <si>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</si>
  <si>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</si>
  <si>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</si>
  <si>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</si>
  <si>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</si>
  <si>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</si>
  <si>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</si>
  <si>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</si>
  <si>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</si>
  <si>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</si>
  <si>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</si>
  <si>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</si>
  <si>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</si>
  <si>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</si>
  <si>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</si>
  <si>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</si>
  <si>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</si>
  <si>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</si>
  <si>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</si>
  <si>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</si>
  <si>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</si>
  <si>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</si>
  <si>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</si>
  <si>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</si>
  <si>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</si>
  <si>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</si>
  <si>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</si>
  <si>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</si>
  <si>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</si>
  <si>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</si>
  <si>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</si>
  <si>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</si>
  <si>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</si>
  <si>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</si>
  <si>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</si>
  <si>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</si>
  <si>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</si>
  <si>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</si>
  <si>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</si>
  <si>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</si>
  <si>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</si>
  <si>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</si>
  <si>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</si>
  <si>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</si>
  <si>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</si>
  <si>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</si>
  <si>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</si>
  <si>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</si>
  <si>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</si>
  <si>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</si>
  <si>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</si>
  <si>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</si>
  <si>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</si>
  <si>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</si>
  <si>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</si>
  <si>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</si>
  <si>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</si>
  <si>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</si>
  <si>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</si>
  <si>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</si>
  <si>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</si>
  <si>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</si>
  <si>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</si>
  <si>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</si>
  <si>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</si>
  <si>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</si>
  <si>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</si>
  <si>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</si>
  <si>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</si>
  <si>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</si>
  <si>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</si>
  <si>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</si>
  <si>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</si>
  <si>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</si>
  <si>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</si>
  <si>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</si>
  <si>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</si>
  <si>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</si>
  <si>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</si>
  <si>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</si>
  <si>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</si>
  <si>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</si>
  <si>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</si>
  <si>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</si>
  <si>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</si>
  <si>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</si>
  <si>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</si>
  <si>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</si>
  <si>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</si>
  <si>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</si>
  <si>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</si>
  <si>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</si>
  <si>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</si>
  <si>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</si>
  <si>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</si>
  <si>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</si>
  <si>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</si>
  <si>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</si>
  <si>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</si>
  <si>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</si>
  <si>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</si>
  <si>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</si>
  <si>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</si>
  <si>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</si>
  <si>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</si>
  <si>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</si>
  <si>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</si>
  <si>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</si>
  <si>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</si>
  <si>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</si>
  <si>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</si>
  <si>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</si>
  <si>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</si>
  <si>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</si>
  <si>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</si>
  <si>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</si>
  <si>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</si>
  <si>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</si>
  <si>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</si>
  <si>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</si>
  <si>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</si>
  <si>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</si>
  <si>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</si>
  <si>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</si>
  <si>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</si>
  <si>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</si>
  <si>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</si>
  <si>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</si>
  <si>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</si>
  <si>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</si>
  <si>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</si>
  <si>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</si>
  <si>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</si>
  <si>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</si>
  <si>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</si>
  <si>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</si>
  <si>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</si>
  <si>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</si>
  <si>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</si>
  <si>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</si>
  <si>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</si>
  <si>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</si>
  <si>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</si>
  <si>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</si>
  <si>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</si>
  <si>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</si>
  <si>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</si>
  <si>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</si>
  <si>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</si>
  <si>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</si>
  <si>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STUBIČKE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</si>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</sst>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2961277.75</v>
      </c>
      <c r="D2" s="7">
        <f>'PR-RAS'!E6</f>
        <v>4815912.3000000007</v>
      </c>
      <c r="E2" s="7">
        <v>0</v>
      </c>
      <c r="F2" s="7">
        <v>0</v>
      </c>
      <c r="G2" s="8">
        <f t="shared" ref="G2:G274" si="0">(B2/1000)*(C2*1+D2*2)</f>
        <v>12593.102350000001</v>
      </c>
      <c r="H2" s="8">
        <f t="shared" ref="H2:H274" si="1">ABS(C2-ROUND(C2,0))+ABS(D2-ROUND(D2,0))</f>
        <v>0.55000000074505806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2195241.5700000003</v>
      </c>
      <c r="D3" s="2">
        <f>'PR-RAS'!E7</f>
        <v>2424744.7400000002</v>
      </c>
      <c r="E3" s="2">
        <v>0</v>
      </c>
      <c r="F3" s="2">
        <v>0</v>
      </c>
      <c r="G3" s="3">
        <f t="shared" si="0"/>
        <v>14089.462100000002</v>
      </c>
      <c r="H3" s="3">
        <f t="shared" si="1"/>
        <v>0.68999999947845936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1941106.5900000003</v>
      </c>
      <c r="D4" s="2">
        <f>'PR-RAS'!E8</f>
        <v>2169699.5</v>
      </c>
      <c r="E4" s="2">
        <v>0</v>
      </c>
      <c r="F4" s="2">
        <v>0</v>
      </c>
      <c r="G4" s="3">
        <f t="shared" si="0"/>
        <v>18841.516769999998</v>
      </c>
      <c r="H4" s="3">
        <f t="shared" si="1"/>
        <v>0.90999999968335032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1668785.12</v>
      </c>
      <c r="D5" s="2">
        <f>'PR-RAS'!E9</f>
        <v>1954713.38</v>
      </c>
      <c r="E5" s="2">
        <v>0</v>
      </c>
      <c r="F5" s="2">
        <v>0</v>
      </c>
      <c r="G5" s="3">
        <f t="shared" si="0"/>
        <v>22312.847519999999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130673.77</v>
      </c>
      <c r="D6" s="2">
        <f>'PR-RAS'!E10</f>
        <v>146691.49</v>
      </c>
      <c r="E6" s="2">
        <v>0</v>
      </c>
      <c r="F6" s="2">
        <v>0</v>
      </c>
      <c r="G6" s="3">
        <f t="shared" si="0"/>
        <v>2120.2837500000001</v>
      </c>
      <c r="H6" s="3">
        <f t="shared" si="1"/>
        <v>0.71999999998661224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71467.12</v>
      </c>
      <c r="D7" s="2">
        <f>'PR-RAS'!E11</f>
        <v>81207.649999999994</v>
      </c>
      <c r="E7" s="2">
        <v>0</v>
      </c>
      <c r="F7" s="2">
        <v>0</v>
      </c>
      <c r="G7" s="3">
        <f t="shared" si="0"/>
        <v>1403.2945199999999</v>
      </c>
      <c r="H7" s="3">
        <f t="shared" si="1"/>
        <v>0.47000000000116415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175317.25</v>
      </c>
      <c r="D8" s="2">
        <f>'PR-RAS'!E12</f>
        <v>181100.04</v>
      </c>
      <c r="E8" s="2">
        <v>0</v>
      </c>
      <c r="F8" s="2">
        <v>0</v>
      </c>
      <c r="G8" s="3">
        <f t="shared" si="0"/>
        <v>3762.6213100000004</v>
      </c>
      <c r="H8" s="3">
        <f t="shared" si="1"/>
        <v>0.29000000000814907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81946.97</v>
      </c>
      <c r="D9" s="2">
        <f>'PR-RAS'!E13</f>
        <v>67885.08</v>
      </c>
      <c r="E9" s="2">
        <v>0</v>
      </c>
      <c r="F9" s="2">
        <v>0</v>
      </c>
      <c r="G9" s="3">
        <f t="shared" si="0"/>
        <v>1741.73704</v>
      </c>
      <c r="H9" s="3">
        <f t="shared" si="1"/>
        <v>0.11000000000058208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187083.64</v>
      </c>
      <c r="D11" s="2">
        <f>'PR-RAS'!E15</f>
        <v>261898.14</v>
      </c>
      <c r="E11" s="2">
        <v>0</v>
      </c>
      <c r="F11" s="2">
        <v>0</v>
      </c>
      <c r="G11" s="3">
        <f t="shared" si="0"/>
        <v>7108.7992000000004</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238142.03</v>
      </c>
      <c r="D19" s="2">
        <f>'PR-RAS'!E23</f>
        <v>236460.78999999998</v>
      </c>
      <c r="E19" s="2">
        <v>0</v>
      </c>
      <c r="F19" s="2">
        <v>0</v>
      </c>
      <c r="G19" s="3">
        <f t="shared" si="0"/>
        <v>12799.144979999999</v>
      </c>
      <c r="H19" s="3">
        <f t="shared" si="1"/>
        <v>0.2400000000197906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96518.91</v>
      </c>
      <c r="D20" s="2">
        <f>'PR-RAS'!E24</f>
        <v>81527.39</v>
      </c>
      <c r="E20" s="2">
        <v>0</v>
      </c>
      <c r="F20" s="2">
        <v>0</v>
      </c>
      <c r="G20" s="3">
        <f t="shared" si="0"/>
        <v>4931.9001099999996</v>
      </c>
      <c r="H20" s="3">
        <f t="shared" si="1"/>
        <v>0.47999999999592546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141623.12</v>
      </c>
      <c r="D23" s="2">
        <f>'PR-RAS'!E27</f>
        <v>154933.4</v>
      </c>
      <c r="E23" s="2">
        <v>0</v>
      </c>
      <c r="F23" s="2">
        <v>0</v>
      </c>
      <c r="G23" s="3">
        <f t="shared" si="0"/>
        <v>9932.7782399999996</v>
      </c>
      <c r="H23" s="3">
        <f t="shared" si="1"/>
        <v>0.51999999998952262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15992.95</v>
      </c>
      <c r="D25" s="2">
        <f>'PR-RAS'!E29</f>
        <v>18584.449999999997</v>
      </c>
      <c r="E25" s="2">
        <v>0</v>
      </c>
      <c r="F25" s="2">
        <v>0</v>
      </c>
      <c r="G25" s="3">
        <f t="shared" si="0"/>
        <v>1275.8843999999999</v>
      </c>
      <c r="H25" s="3">
        <f t="shared" si="1"/>
        <v>0.49999999999636202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15992.95</v>
      </c>
      <c r="D27" s="2">
        <f>'PR-RAS'!E31</f>
        <v>18563.759999999998</v>
      </c>
      <c r="E27" s="2">
        <v>0</v>
      </c>
      <c r="F27" s="2">
        <v>0</v>
      </c>
      <c r="G27" s="3">
        <f t="shared" si="0"/>
        <v>1381.13222</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20.69</v>
      </c>
      <c r="E29" s="2">
        <v>0</v>
      </c>
      <c r="F29" s="2">
        <v>0</v>
      </c>
      <c r="G29" s="3">
        <f t="shared" si="0"/>
        <v>1.1586400000000001</v>
      </c>
      <c r="H29" s="3">
        <f t="shared" si="1"/>
        <v>0.30999999999999872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410035.56999999995</v>
      </c>
      <c r="D45" s="2">
        <f>'PR-RAS'!E49</f>
        <v>2008692.2200000002</v>
      </c>
      <c r="E45" s="2">
        <v>0</v>
      </c>
      <c r="F45" s="2">
        <v>0</v>
      </c>
      <c r="G45" s="3">
        <f t="shared" si="0"/>
        <v>194806.48044000001</v>
      </c>
      <c r="H45" s="3">
        <f t="shared" si="1"/>
        <v>0.65000000025611371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306140.67</v>
      </c>
      <c r="D54" s="2">
        <f>'PR-RAS'!E58</f>
        <v>154651.6</v>
      </c>
      <c r="E54" s="2">
        <v>0</v>
      </c>
      <c r="F54" s="2">
        <v>0</v>
      </c>
      <c r="G54" s="3">
        <f t="shared" si="0"/>
        <v>32618.525109999999</v>
      </c>
      <c r="H54" s="3">
        <f t="shared" si="1"/>
        <v>0.73000000001047738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87060.67</v>
      </c>
      <c r="D55" s="2">
        <f>'PR-RAS'!E59</f>
        <v>74805.070000000007</v>
      </c>
      <c r="E55" s="2">
        <v>0</v>
      </c>
      <c r="F55" s="2">
        <v>0</v>
      </c>
      <c r="G55" s="3">
        <f t="shared" si="0"/>
        <v>12780.223739999999</v>
      </c>
      <c r="H55" s="3">
        <f t="shared" si="1"/>
        <v>0.40000000000873115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219080</v>
      </c>
      <c r="D56" s="2">
        <f>'PR-RAS'!E60</f>
        <v>79846.53</v>
      </c>
      <c r="E56" s="2">
        <v>0</v>
      </c>
      <c r="F56" s="2">
        <v>0</v>
      </c>
      <c r="G56" s="3">
        <f t="shared" si="0"/>
        <v>20832.5183</v>
      </c>
      <c r="H56" s="3">
        <f t="shared" si="1"/>
        <v>0.47000000000116415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35967.800000000003</v>
      </c>
      <c r="D57" s="2">
        <f>'PR-RAS'!E61</f>
        <v>23234.37</v>
      </c>
      <c r="E57" s="2">
        <v>0</v>
      </c>
      <c r="F57" s="2">
        <v>0</v>
      </c>
      <c r="G57" s="3">
        <f t="shared" si="0"/>
        <v>4616.4462400000002</v>
      </c>
      <c r="H57" s="3">
        <f t="shared" si="1"/>
        <v>0.56999999999607098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14967.8</v>
      </c>
      <c r="D58" s="2">
        <f>'PR-RAS'!E62</f>
        <v>23234.37</v>
      </c>
      <c r="E58" s="2">
        <v>0</v>
      </c>
      <c r="F58" s="2">
        <v>0</v>
      </c>
      <c r="G58" s="3">
        <f t="shared" si="0"/>
        <v>3501.8827799999999</v>
      </c>
      <c r="H58" s="3">
        <f t="shared" si="1"/>
        <v>0.56999999999970896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21000</v>
      </c>
      <c r="D59" s="2">
        <f>'PR-RAS'!E63</f>
        <v>0</v>
      </c>
      <c r="E59" s="2">
        <v>0</v>
      </c>
      <c r="F59" s="2">
        <v>0</v>
      </c>
      <c r="G59" s="3">
        <f t="shared" si="0"/>
        <v>1218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35183.31</v>
      </c>
      <c r="E60" s="2">
        <v>0</v>
      </c>
      <c r="F60" s="2">
        <v>0</v>
      </c>
      <c r="G60" s="3">
        <f t="shared" si="0"/>
        <v>4151.6305799999991</v>
      </c>
      <c r="H60" s="3">
        <f t="shared" si="1"/>
        <v>0.30999999999767169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35183.31</v>
      </c>
      <c r="E61" s="2">
        <v>0</v>
      </c>
      <c r="F61" s="2">
        <v>0</v>
      </c>
      <c r="G61" s="3">
        <f t="shared" si="0"/>
        <v>4221.9971999999998</v>
      </c>
      <c r="H61" s="3">
        <f t="shared" si="1"/>
        <v>0.30999999999767169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43926.34</v>
      </c>
      <c r="D64" s="2">
        <f>'PR-RAS'!E68</f>
        <v>42291.6</v>
      </c>
      <c r="E64" s="2">
        <v>0</v>
      </c>
      <c r="F64" s="2">
        <v>0</v>
      </c>
      <c r="G64" s="3">
        <f t="shared" si="0"/>
        <v>8096.1010200000001</v>
      </c>
      <c r="H64" s="3">
        <f t="shared" si="1"/>
        <v>0.73999999999796273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34626.339999999997</v>
      </c>
      <c r="D65" s="2">
        <f>'PR-RAS'!E69</f>
        <v>31091.599999999999</v>
      </c>
      <c r="E65" s="2">
        <v>0</v>
      </c>
      <c r="F65" s="2">
        <v>0</v>
      </c>
      <c r="G65" s="3">
        <f t="shared" si="0"/>
        <v>6195.8105599999999</v>
      </c>
      <c r="H65" s="3">
        <f t="shared" si="1"/>
        <v>0.73999999999796273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9300</v>
      </c>
      <c r="D66" s="2">
        <f>'PR-RAS'!E70</f>
        <v>11200</v>
      </c>
      <c r="E66" s="2">
        <v>0</v>
      </c>
      <c r="F66" s="2">
        <v>0</v>
      </c>
      <c r="G66" s="3">
        <f t="shared" si="0"/>
        <v>2060.5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24000.76</v>
      </c>
      <c r="D70" s="2">
        <f>'PR-RAS'!E74</f>
        <v>1753331.34</v>
      </c>
      <c r="E70" s="2">
        <v>0</v>
      </c>
      <c r="F70" s="2">
        <v>0</v>
      </c>
      <c r="G70" s="3">
        <f t="shared" si="0"/>
        <v>243615.77736000001</v>
      </c>
      <c r="H70" s="3">
        <f t="shared" si="1"/>
        <v>0.58000000008541974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24000.76</v>
      </c>
      <c r="D72" s="2">
        <f>'PR-RAS'!E76</f>
        <v>1753331.34</v>
      </c>
      <c r="E72" s="2">
        <v>0</v>
      </c>
      <c r="F72" s="2">
        <v>0</v>
      </c>
      <c r="G72" s="3">
        <f t="shared" si="0"/>
        <v>250677.10423999999</v>
      </c>
      <c r="H72" s="3">
        <f t="shared" si="1"/>
        <v>0.58000000008541974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37132.29</v>
      </c>
      <c r="D78" s="2">
        <f>'PR-RAS'!E82</f>
        <v>45669.05</v>
      </c>
      <c r="E78" s="2">
        <v>0</v>
      </c>
      <c r="F78" s="2">
        <v>0</v>
      </c>
      <c r="G78" s="3">
        <f t="shared" si="0"/>
        <v>9892.2200300000004</v>
      </c>
      <c r="H78" s="3">
        <f t="shared" si="1"/>
        <v>0.3400000000037835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1877.1899999999998</v>
      </c>
      <c r="D79" s="2">
        <f>'PR-RAS'!E83</f>
        <v>3949.29</v>
      </c>
      <c r="E79" s="2">
        <v>0</v>
      </c>
      <c r="F79" s="2">
        <v>0</v>
      </c>
      <c r="G79" s="3">
        <f t="shared" si="0"/>
        <v>762.51006000000007</v>
      </c>
      <c r="H79" s="3">
        <f t="shared" si="1"/>
        <v>0.47999999999979082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29.37</v>
      </c>
      <c r="D81" s="2">
        <f>'PR-RAS'!E85</f>
        <v>85.67</v>
      </c>
      <c r="E81" s="2">
        <v>0</v>
      </c>
      <c r="F81" s="2">
        <v>0</v>
      </c>
      <c r="G81" s="3">
        <f t="shared" si="0"/>
        <v>16.056800000000003</v>
      </c>
      <c r="H81" s="3">
        <f t="shared" si="1"/>
        <v>0.69999999999999929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1847.82</v>
      </c>
      <c r="D82" s="2">
        <f>'PR-RAS'!E86</f>
        <v>3863.62</v>
      </c>
      <c r="E82" s="2">
        <v>0</v>
      </c>
      <c r="F82" s="2">
        <v>0</v>
      </c>
      <c r="G82" s="3">
        <f t="shared" si="0"/>
        <v>775.57985999999994</v>
      </c>
      <c r="H82" s="3">
        <f t="shared" si="1"/>
        <v>0.5600000000001728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35255.1</v>
      </c>
      <c r="D87" s="2">
        <f>'PR-RAS'!E91</f>
        <v>41719.760000000002</v>
      </c>
      <c r="E87" s="2">
        <v>0</v>
      </c>
      <c r="F87" s="2">
        <v>0</v>
      </c>
      <c r="G87" s="3">
        <f t="shared" si="0"/>
        <v>10207.737319999998</v>
      </c>
      <c r="H87" s="3">
        <f t="shared" si="1"/>
        <v>0.33999999999650754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13405</v>
      </c>
      <c r="D88" s="2">
        <f>'PR-RAS'!E92</f>
        <v>19045.72</v>
      </c>
      <c r="E88" s="2">
        <v>0</v>
      </c>
      <c r="F88" s="2">
        <v>0</v>
      </c>
      <c r="G88" s="3">
        <f t="shared" si="0"/>
        <v>4480.1902799999998</v>
      </c>
      <c r="H88" s="3">
        <f t="shared" si="1"/>
        <v>0.27999999999883585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13322.27</v>
      </c>
      <c r="D89" s="2">
        <f>'PR-RAS'!E93</f>
        <v>14152.42</v>
      </c>
      <c r="E89" s="2">
        <v>0</v>
      </c>
      <c r="F89" s="2">
        <v>0</v>
      </c>
      <c r="G89" s="3">
        <f t="shared" si="0"/>
        <v>3663.18568</v>
      </c>
      <c r="H89" s="3">
        <f t="shared" si="1"/>
        <v>0.69000000000050932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8179.66</v>
      </c>
      <c r="D90" s="2">
        <f>'PR-RAS'!E94</f>
        <v>8422.08</v>
      </c>
      <c r="E90" s="2">
        <v>0</v>
      </c>
      <c r="F90" s="2">
        <v>0</v>
      </c>
      <c r="G90" s="3">
        <f t="shared" si="0"/>
        <v>2227.1199799999999</v>
      </c>
      <c r="H90" s="3">
        <f t="shared" si="1"/>
        <v>0.42000000000007276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348.17</v>
      </c>
      <c r="D93" s="2">
        <f>'PR-RAS'!E97</f>
        <v>99.54</v>
      </c>
      <c r="E93" s="2">
        <v>0</v>
      </c>
      <c r="F93" s="2">
        <v>0</v>
      </c>
      <c r="G93" s="3">
        <f t="shared" si="0"/>
        <v>50.347000000000001</v>
      </c>
      <c r="H93" s="3">
        <f t="shared" si="1"/>
        <v>0.63000000000000966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254966.92</v>
      </c>
      <c r="D102" s="2">
        <f>'PR-RAS'!E106</f>
        <v>270655.51</v>
      </c>
      <c r="E102" s="2">
        <v>0</v>
      </c>
      <c r="F102" s="2">
        <v>0</v>
      </c>
      <c r="G102" s="3">
        <f t="shared" si="0"/>
        <v>80424.071940000009</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15806.78</v>
      </c>
      <c r="D103" s="2">
        <f>'PR-RAS'!E107</f>
        <v>16490.509999999998</v>
      </c>
      <c r="E103" s="2">
        <v>0</v>
      </c>
      <c r="F103" s="2">
        <v>0</v>
      </c>
      <c r="G103" s="3">
        <f t="shared" si="0"/>
        <v>4976.355599999999</v>
      </c>
      <c r="H103" s="3">
        <f t="shared" si="1"/>
        <v>0.71000000000094587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54.52</v>
      </c>
      <c r="D105" s="2">
        <f>'PR-RAS'!E109</f>
        <v>69.569999999999993</v>
      </c>
      <c r="E105" s="2">
        <v>0</v>
      </c>
      <c r="F105" s="2">
        <v>0</v>
      </c>
      <c r="G105" s="3">
        <f t="shared" si="0"/>
        <v>20.140639999999998</v>
      </c>
      <c r="H105" s="3">
        <f t="shared" si="1"/>
        <v>0.91000000000000369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15752.26</v>
      </c>
      <c r="D107" s="2">
        <f>'PR-RAS'!E111</f>
        <v>16420.939999999999</v>
      </c>
      <c r="E107" s="2">
        <v>0</v>
      </c>
      <c r="F107" s="2">
        <v>0</v>
      </c>
      <c r="G107" s="3">
        <f t="shared" si="0"/>
        <v>5150.9788399999998</v>
      </c>
      <c r="H107" s="3">
        <f t="shared" si="1"/>
        <v>0.32000000000152795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155222.77000000002</v>
      </c>
      <c r="D108" s="2">
        <f>'PR-RAS'!E112</f>
        <v>156285.94</v>
      </c>
      <c r="E108" s="2">
        <v>0</v>
      </c>
      <c r="F108" s="2">
        <v>0</v>
      </c>
      <c r="G108" s="3">
        <f t="shared" si="0"/>
        <v>50054.027549999999</v>
      </c>
      <c r="H108" s="3">
        <f t="shared" si="1"/>
        <v>0.28999999997904524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3676.98</v>
      </c>
      <c r="D111" s="2">
        <f>'PR-RAS'!E115</f>
        <v>6359.44</v>
      </c>
      <c r="E111" s="2">
        <v>0</v>
      </c>
      <c r="F111" s="2">
        <v>0</v>
      </c>
      <c r="G111" s="3">
        <f t="shared" si="0"/>
        <v>1803.5446000000002</v>
      </c>
      <c r="H111" s="3">
        <f t="shared" si="1"/>
        <v>0.45999999999958163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151545.79</v>
      </c>
      <c r="D113" s="2">
        <f>'PR-RAS'!E117</f>
        <v>149926.5</v>
      </c>
      <c r="E113" s="2">
        <v>0</v>
      </c>
      <c r="F113" s="2">
        <v>0</v>
      </c>
      <c r="G113" s="3">
        <f t="shared" si="0"/>
        <v>50556.664480000007</v>
      </c>
      <c r="H113" s="3">
        <f t="shared" si="1"/>
        <v>0.70999999999185093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83937.37</v>
      </c>
      <c r="D116" s="2">
        <f>'PR-RAS'!E120</f>
        <v>97879.06</v>
      </c>
      <c r="E116" s="2">
        <v>0</v>
      </c>
      <c r="F116" s="2">
        <v>0</v>
      </c>
      <c r="G116" s="3">
        <f t="shared" si="0"/>
        <v>32164.981350000002</v>
      </c>
      <c r="H116" s="3">
        <f t="shared" si="1"/>
        <v>0.42999999999301508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4932.33</v>
      </c>
      <c r="D117" s="2">
        <f>'PR-RAS'!E121</f>
        <v>18104.05</v>
      </c>
      <c r="E117" s="2">
        <v>0</v>
      </c>
      <c r="F117" s="2">
        <v>0</v>
      </c>
      <c r="G117" s="3">
        <f t="shared" si="0"/>
        <v>4772.2898800000003</v>
      </c>
      <c r="H117" s="3">
        <f t="shared" si="1"/>
        <v>0.37999999999919964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66755.039999999994</v>
      </c>
      <c r="D118" s="2">
        <f>'PR-RAS'!E122</f>
        <v>68775.009999999995</v>
      </c>
      <c r="E118" s="2">
        <v>0</v>
      </c>
      <c r="F118" s="2">
        <v>0</v>
      </c>
      <c r="G118" s="3">
        <f t="shared" si="0"/>
        <v>23903.692020000002</v>
      </c>
      <c r="H118" s="3">
        <f t="shared" si="1"/>
        <v>4.9999999988358468E-2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12250</v>
      </c>
      <c r="D119" s="2">
        <f>'PR-RAS'!E123</f>
        <v>11000</v>
      </c>
      <c r="E119" s="2">
        <v>0</v>
      </c>
      <c r="F119" s="2">
        <v>0</v>
      </c>
      <c r="G119" s="3">
        <f t="shared" si="0"/>
        <v>4041.5</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50557.32</v>
      </c>
      <c r="D121" s="2">
        <f>'PR-RAS'!E125</f>
        <v>58902.49</v>
      </c>
      <c r="E121" s="2">
        <v>0</v>
      </c>
      <c r="F121" s="2">
        <v>0</v>
      </c>
      <c r="G121" s="3">
        <f t="shared" si="0"/>
        <v>20203.475999999999</v>
      </c>
      <c r="H121" s="3">
        <f t="shared" si="1"/>
        <v>0.80999999999767169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46200.97</v>
      </c>
      <c r="D122" s="2">
        <f>'PR-RAS'!E126</f>
        <v>51669.86</v>
      </c>
      <c r="E122" s="2">
        <v>0</v>
      </c>
      <c r="F122" s="2">
        <v>0</v>
      </c>
      <c r="G122" s="3">
        <f t="shared" si="0"/>
        <v>18094.423490000001</v>
      </c>
      <c r="H122" s="3">
        <f t="shared" si="1"/>
        <v>0.16999999999825377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43636.5</v>
      </c>
      <c r="D123" s="2">
        <f>'PR-RAS'!E127</f>
        <v>46221.3</v>
      </c>
      <c r="E123" s="2">
        <v>0</v>
      </c>
      <c r="F123" s="2">
        <v>0</v>
      </c>
      <c r="G123" s="3">
        <f t="shared" si="0"/>
        <v>16601.6502</v>
      </c>
      <c r="H123" s="3">
        <f t="shared" si="1"/>
        <v>0.80000000000291038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2564.4699999999998</v>
      </c>
      <c r="D124" s="2">
        <f>'PR-RAS'!E128</f>
        <v>5448.56</v>
      </c>
      <c r="E124" s="2">
        <v>0</v>
      </c>
      <c r="F124" s="2">
        <v>0</v>
      </c>
      <c r="G124" s="3">
        <f t="shared" si="0"/>
        <v>1655.77557</v>
      </c>
      <c r="H124" s="3">
        <f t="shared" si="1"/>
        <v>0.90999999999939973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4356.3500000000004</v>
      </c>
      <c r="D125" s="2">
        <f>'PR-RAS'!E129</f>
        <v>7232.6299999999992</v>
      </c>
      <c r="E125" s="2">
        <v>0</v>
      </c>
      <c r="F125" s="2">
        <v>0</v>
      </c>
      <c r="G125" s="3">
        <f t="shared" si="0"/>
        <v>2333.8796400000001</v>
      </c>
      <c r="H125" s="3">
        <f t="shared" si="1"/>
        <v>0.72000000000116415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2804.94</v>
      </c>
      <c r="D126" s="2">
        <f>'PR-RAS'!E130</f>
        <v>3498.2</v>
      </c>
      <c r="E126" s="2">
        <v>0</v>
      </c>
      <c r="F126" s="2">
        <v>0</v>
      </c>
      <c r="G126" s="3">
        <f t="shared" si="0"/>
        <v>1225.1675</v>
      </c>
      <c r="H126" s="3">
        <f t="shared" si="1"/>
        <v>0.25999999999976353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1551.41</v>
      </c>
      <c r="D127" s="2">
        <f>'PR-RAS'!E131</f>
        <v>3734.43</v>
      </c>
      <c r="E127" s="2">
        <v>0</v>
      </c>
      <c r="F127" s="2">
        <v>0</v>
      </c>
      <c r="G127" s="3">
        <f t="shared" si="0"/>
        <v>1136.55402</v>
      </c>
      <c r="H127" s="3">
        <f t="shared" si="1"/>
        <v>0.83999999999991815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13344.08</v>
      </c>
      <c r="D136" s="2">
        <f>'PR-RAS'!E140</f>
        <v>7248.2900000000009</v>
      </c>
      <c r="E136" s="2">
        <v>0</v>
      </c>
      <c r="F136" s="2">
        <v>0</v>
      </c>
      <c r="G136" s="3">
        <f t="shared" si="0"/>
        <v>3758.4891000000007</v>
      </c>
      <c r="H136" s="3">
        <f t="shared" si="1"/>
        <v>0.37000000000080036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1353.77</v>
      </c>
      <c r="D137" s="2">
        <f>'PR-RAS'!E141</f>
        <v>4572.51</v>
      </c>
      <c r="E137" s="2">
        <v>0</v>
      </c>
      <c r="F137" s="2">
        <v>0</v>
      </c>
      <c r="G137" s="3">
        <f t="shared" si="0"/>
        <v>1427.8354400000003</v>
      </c>
      <c r="H137" s="3">
        <f t="shared" si="1"/>
        <v>0.71999999999979991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1353.77</v>
      </c>
      <c r="D146" s="2">
        <f>'PR-RAS'!E150</f>
        <v>4572.51</v>
      </c>
      <c r="E146" s="2">
        <v>0</v>
      </c>
      <c r="F146" s="2">
        <v>0</v>
      </c>
      <c r="G146" s="3">
        <f t="shared" si="0"/>
        <v>1522.32455</v>
      </c>
      <c r="H146" s="3">
        <f t="shared" si="1"/>
        <v>0.71999999999979991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11990.31</v>
      </c>
      <c r="D147" s="2">
        <f>'PR-RAS'!E151</f>
        <v>2675.78</v>
      </c>
      <c r="E147" s="2">
        <v>0</v>
      </c>
      <c r="F147" s="2">
        <v>0</v>
      </c>
      <c r="G147" s="3">
        <f t="shared" si="0"/>
        <v>2531.9130199999995</v>
      </c>
      <c r="H147" s="3">
        <f t="shared" si="1"/>
        <v>0.52999999999929059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2295211.7200000002</v>
      </c>
      <c r="D148" s="2">
        <f>'PR-RAS'!E152</f>
        <v>2709088.2299999995</v>
      </c>
      <c r="E148" s="2">
        <v>0</v>
      </c>
      <c r="F148" s="2">
        <v>0</v>
      </c>
      <c r="G148" s="3">
        <f t="shared" si="0"/>
        <v>1133868.0624599999</v>
      </c>
      <c r="H148" s="3">
        <f t="shared" si="1"/>
        <v>0.50999999931082129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845501.44000000006</v>
      </c>
      <c r="D149" s="2">
        <f>'PR-RAS'!E153</f>
        <v>1189038.6499999999</v>
      </c>
      <c r="E149" s="2">
        <v>0</v>
      </c>
      <c r="F149" s="2">
        <v>0</v>
      </c>
      <c r="G149" s="3">
        <f t="shared" si="0"/>
        <v>477089.65351999993</v>
      </c>
      <c r="H149" s="3">
        <f t="shared" si="1"/>
        <v>0.79000000015366822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664544.05000000005</v>
      </c>
      <c r="D150" s="2">
        <f>'PR-RAS'!E154</f>
        <v>948581.98</v>
      </c>
      <c r="E150" s="2">
        <v>0</v>
      </c>
      <c r="F150" s="2">
        <v>0</v>
      </c>
      <c r="G150" s="3">
        <f t="shared" si="0"/>
        <v>381694.49348999996</v>
      </c>
      <c r="H150" s="3">
        <f t="shared" si="1"/>
        <v>7.000000006519258E-2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664544.05000000005</v>
      </c>
      <c r="D151" s="2">
        <f>'PR-RAS'!E155</f>
        <v>943941.82</v>
      </c>
      <c r="E151" s="2">
        <v>0</v>
      </c>
      <c r="F151" s="2">
        <v>0</v>
      </c>
      <c r="G151" s="3">
        <f t="shared" si="0"/>
        <v>382864.15349999996</v>
      </c>
      <c r="H151" s="3">
        <f t="shared" si="1"/>
        <v>0.23000000009778887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4640.16</v>
      </c>
      <c r="E153" s="2">
        <v>0</v>
      </c>
      <c r="F153" s="2">
        <v>0</v>
      </c>
      <c r="G153" s="3">
        <f t="shared" si="0"/>
        <v>1410.6086399999999</v>
      </c>
      <c r="H153" s="3">
        <f t="shared" si="1"/>
        <v>0.15999999999985448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74501.23</v>
      </c>
      <c r="D155" s="2">
        <f>'PR-RAS'!E159</f>
        <v>95970.9</v>
      </c>
      <c r="E155" s="2">
        <v>0</v>
      </c>
      <c r="F155" s="2">
        <v>0</v>
      </c>
      <c r="G155" s="3">
        <f t="shared" si="0"/>
        <v>41032.226619999994</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106456.16</v>
      </c>
      <c r="D156" s="2">
        <f>'PR-RAS'!E160</f>
        <v>144485.76999999999</v>
      </c>
      <c r="E156" s="2">
        <v>0</v>
      </c>
      <c r="F156" s="2">
        <v>0</v>
      </c>
      <c r="G156" s="3">
        <f t="shared" si="0"/>
        <v>61291.293499999992</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106456.16</v>
      </c>
      <c r="D158" s="2">
        <f>'PR-RAS'!E162</f>
        <v>144485.76999999999</v>
      </c>
      <c r="E158" s="2">
        <v>0</v>
      </c>
      <c r="F158" s="2">
        <v>0</v>
      </c>
      <c r="G158" s="3">
        <f t="shared" si="0"/>
        <v>62082.148899999993</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909398.2300000001</v>
      </c>
      <c r="D160" s="2">
        <f>'PR-RAS'!E164</f>
        <v>847267.32</v>
      </c>
      <c r="E160" s="2">
        <v>0</v>
      </c>
      <c r="F160" s="2">
        <v>0</v>
      </c>
      <c r="G160" s="3">
        <f t="shared" si="0"/>
        <v>414025.32633000001</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35253.68</v>
      </c>
      <c r="D161" s="2">
        <f>'PR-RAS'!E165</f>
        <v>39766.850000000006</v>
      </c>
      <c r="E161" s="2">
        <v>0</v>
      </c>
      <c r="F161" s="2">
        <v>0</v>
      </c>
      <c r="G161" s="3">
        <f t="shared" si="0"/>
        <v>18365.980800000001</v>
      </c>
      <c r="H161" s="3">
        <f t="shared" si="1"/>
        <v>0.4699999999938882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3258.74</v>
      </c>
      <c r="D162" s="2">
        <f>'PR-RAS'!E166</f>
        <v>1670.66</v>
      </c>
      <c r="E162" s="2">
        <v>0</v>
      </c>
      <c r="F162" s="2">
        <v>0</v>
      </c>
      <c r="G162" s="3">
        <f t="shared" si="0"/>
        <v>1062.6096599999998</v>
      </c>
      <c r="H162" s="3">
        <f t="shared" si="1"/>
        <v>0.60000000000013642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27951.98</v>
      </c>
      <c r="D163" s="2">
        <f>'PR-RAS'!E167</f>
        <v>32570.58</v>
      </c>
      <c r="E163" s="2">
        <v>0</v>
      </c>
      <c r="F163" s="2">
        <v>0</v>
      </c>
      <c r="G163" s="3">
        <f t="shared" si="0"/>
        <v>15081.088680000001</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3497.63</v>
      </c>
      <c r="D164" s="2">
        <f>'PR-RAS'!E168</f>
        <v>3172.75</v>
      </c>
      <c r="E164" s="2">
        <v>0</v>
      </c>
      <c r="F164" s="2">
        <v>0</v>
      </c>
      <c r="G164" s="3">
        <f t="shared" si="0"/>
        <v>1604.4301900000003</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545.33000000000004</v>
      </c>
      <c r="D165" s="2">
        <f>'PR-RAS'!E169</f>
        <v>2352.86</v>
      </c>
      <c r="E165" s="2">
        <v>0</v>
      </c>
      <c r="F165" s="2">
        <v>0</v>
      </c>
      <c r="G165" s="3">
        <f t="shared" si="0"/>
        <v>861.17220000000009</v>
      </c>
      <c r="H165" s="3">
        <f t="shared" si="1"/>
        <v>0.4699999999999136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112048.9</v>
      </c>
      <c r="D166" s="2">
        <f>'PR-RAS'!E170</f>
        <v>119723.67</v>
      </c>
      <c r="E166" s="2">
        <v>0</v>
      </c>
      <c r="F166" s="2">
        <v>0</v>
      </c>
      <c r="G166" s="3">
        <f t="shared" si="0"/>
        <v>57996.8796</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18554.939999999999</v>
      </c>
      <c r="D167" s="2">
        <f>'PR-RAS'!E171</f>
        <v>16693.060000000001</v>
      </c>
      <c r="E167" s="2">
        <v>0</v>
      </c>
      <c r="F167" s="2">
        <v>0</v>
      </c>
      <c r="G167" s="3">
        <f t="shared" si="0"/>
        <v>8622.2159599999995</v>
      </c>
      <c r="H167" s="3">
        <f t="shared" si="1"/>
        <v>0.12000000000261934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30744.71</v>
      </c>
      <c r="D168" s="2">
        <f>'PR-RAS'!E172</f>
        <v>34781.660000000003</v>
      </c>
      <c r="E168" s="2">
        <v>0</v>
      </c>
      <c r="F168" s="2">
        <v>0</v>
      </c>
      <c r="G168" s="3">
        <f t="shared" si="0"/>
        <v>16751.441010000002</v>
      </c>
      <c r="H168" s="3">
        <f t="shared" si="1"/>
        <v>0.62999999999738066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52610.400000000001</v>
      </c>
      <c r="D169" s="2">
        <f>'PR-RAS'!E173</f>
        <v>58940.93</v>
      </c>
      <c r="E169" s="2">
        <v>0</v>
      </c>
      <c r="F169" s="2">
        <v>0</v>
      </c>
      <c r="G169" s="3">
        <f t="shared" si="0"/>
        <v>28642.699680000002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4599.1899999999996</v>
      </c>
      <c r="D170" s="2">
        <f>'PR-RAS'!E174</f>
        <v>4539.72</v>
      </c>
      <c r="E170" s="2">
        <v>0</v>
      </c>
      <c r="F170" s="2">
        <v>0</v>
      </c>
      <c r="G170" s="3">
        <f t="shared" si="0"/>
        <v>2311.6884700000005</v>
      </c>
      <c r="H170" s="3">
        <f t="shared" si="1"/>
        <v>0.46999999999934516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3491.22</v>
      </c>
      <c r="D171" s="2">
        <f>'PR-RAS'!E175</f>
        <v>2649.77</v>
      </c>
      <c r="E171" s="2">
        <v>0</v>
      </c>
      <c r="F171" s="2">
        <v>0</v>
      </c>
      <c r="G171" s="3">
        <f t="shared" si="0"/>
        <v>1494.4292</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2048.44</v>
      </c>
      <c r="D173" s="2">
        <f>'PR-RAS'!E177</f>
        <v>2118.5300000000002</v>
      </c>
      <c r="E173" s="2">
        <v>0</v>
      </c>
      <c r="F173" s="2">
        <v>0</v>
      </c>
      <c r="G173" s="3">
        <f t="shared" si="0"/>
        <v>1081.106</v>
      </c>
      <c r="H173" s="3">
        <f t="shared" si="1"/>
        <v>0.90999999999985448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707394.55000000016</v>
      </c>
      <c r="D174" s="2">
        <f>'PR-RAS'!E178</f>
        <v>603345.16999999993</v>
      </c>
      <c r="E174" s="2">
        <v>0</v>
      </c>
      <c r="F174" s="2">
        <v>0</v>
      </c>
      <c r="G174" s="3">
        <f t="shared" si="0"/>
        <v>331136.68596999999</v>
      </c>
      <c r="H174" s="3">
        <f t="shared" si="1"/>
        <v>0.61999999976251274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21733.31</v>
      </c>
      <c r="D175" s="2">
        <f>'PR-RAS'!E179</f>
        <v>29312.799999999999</v>
      </c>
      <c r="E175" s="2">
        <v>0</v>
      </c>
      <c r="F175" s="2">
        <v>0</v>
      </c>
      <c r="G175" s="3">
        <f t="shared" si="0"/>
        <v>13982.450339999999</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475057.51</v>
      </c>
      <c r="D176" s="2">
        <f>'PR-RAS'!E180</f>
        <v>343495.6</v>
      </c>
      <c r="E176" s="2">
        <v>0</v>
      </c>
      <c r="F176" s="2">
        <v>0</v>
      </c>
      <c r="G176" s="3">
        <f t="shared" si="0"/>
        <v>203358.52424999999</v>
      </c>
      <c r="H176" s="3">
        <f t="shared" si="1"/>
        <v>0.89000000001396984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40966.04</v>
      </c>
      <c r="D177" s="2">
        <f>'PR-RAS'!E181</f>
        <v>37996.85</v>
      </c>
      <c r="E177" s="2">
        <v>0</v>
      </c>
      <c r="F177" s="2">
        <v>0</v>
      </c>
      <c r="G177" s="3">
        <f t="shared" si="0"/>
        <v>20584.914239999998</v>
      </c>
      <c r="H177" s="3">
        <f t="shared" si="1"/>
        <v>0.19000000000232831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50646.92</v>
      </c>
      <c r="D178" s="2">
        <f>'PR-RAS'!E182</f>
        <v>58046.400000000001</v>
      </c>
      <c r="E178" s="2">
        <v>0</v>
      </c>
      <c r="F178" s="2">
        <v>0</v>
      </c>
      <c r="G178" s="3">
        <f t="shared" si="0"/>
        <v>29512.93044</v>
      </c>
      <c r="H178" s="3">
        <f t="shared" si="1"/>
        <v>0.48000000000320142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4973.2299999999996</v>
      </c>
      <c r="D179" s="2">
        <f>'PR-RAS'!E183</f>
        <v>6398.73</v>
      </c>
      <c r="E179" s="2">
        <v>0</v>
      </c>
      <c r="F179" s="2">
        <v>0</v>
      </c>
      <c r="G179" s="3">
        <f t="shared" si="0"/>
        <v>3163.1828199999995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10549.06</v>
      </c>
      <c r="D180" s="2">
        <f>'PR-RAS'!E184</f>
        <v>13500.69</v>
      </c>
      <c r="E180" s="2">
        <v>0</v>
      </c>
      <c r="F180" s="2">
        <v>0</v>
      </c>
      <c r="G180" s="3">
        <f t="shared" si="0"/>
        <v>6721.5287600000001</v>
      </c>
      <c r="H180" s="3">
        <f t="shared" si="1"/>
        <v>0.36999999999898137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29480.17</v>
      </c>
      <c r="D181" s="2">
        <f>'PR-RAS'!E185</f>
        <v>36867.99</v>
      </c>
      <c r="E181" s="2">
        <v>0</v>
      </c>
      <c r="F181" s="2">
        <v>0</v>
      </c>
      <c r="G181" s="3">
        <f t="shared" si="0"/>
        <v>18578.906999999999</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34940.769999999997</v>
      </c>
      <c r="D182" s="2">
        <f>'PR-RAS'!E186</f>
        <v>37035.839999999997</v>
      </c>
      <c r="E182" s="2">
        <v>0</v>
      </c>
      <c r="F182" s="2">
        <v>0</v>
      </c>
      <c r="G182" s="3">
        <f t="shared" si="0"/>
        <v>19731.253449999997</v>
      </c>
      <c r="H182" s="3">
        <f t="shared" si="1"/>
        <v>0.39000000000669388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39047.54</v>
      </c>
      <c r="D183" s="2">
        <f>'PR-RAS'!E187</f>
        <v>40690.269999999997</v>
      </c>
      <c r="E183" s="2">
        <v>0</v>
      </c>
      <c r="F183" s="2">
        <v>0</v>
      </c>
      <c r="G183" s="3">
        <f t="shared" si="0"/>
        <v>21917.910559999997</v>
      </c>
      <c r="H183" s="3">
        <f t="shared" si="1"/>
        <v>0.72999999999592546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1743.1</v>
      </c>
      <c r="D184" s="2">
        <f>'PR-RAS'!E188</f>
        <v>1920.4</v>
      </c>
      <c r="E184" s="2">
        <v>0</v>
      </c>
      <c r="F184" s="2">
        <v>0</v>
      </c>
      <c r="G184" s="3">
        <f t="shared" si="0"/>
        <v>1021.8536999999999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52958.000000000007</v>
      </c>
      <c r="D190" s="2">
        <f>'PR-RAS'!E194</f>
        <v>82511.229999999981</v>
      </c>
      <c r="E190" s="2">
        <v>0</v>
      </c>
      <c r="F190" s="2">
        <v>0</v>
      </c>
      <c r="G190" s="3">
        <f t="shared" si="0"/>
        <v>41198.306939999995</v>
      </c>
      <c r="H190" s="3">
        <f t="shared" si="1"/>
        <v>0.22999999998864951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3804.75</v>
      </c>
      <c r="D191" s="2">
        <f>'PR-RAS'!E195</f>
        <v>3239.97</v>
      </c>
      <c r="E191" s="2">
        <v>0</v>
      </c>
      <c r="F191" s="2">
        <v>0</v>
      </c>
      <c r="G191" s="3">
        <f t="shared" si="0"/>
        <v>1954.0910999999999</v>
      </c>
      <c r="H191" s="3">
        <f t="shared" si="1"/>
        <v>0.28000000000020009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6103.06</v>
      </c>
      <c r="D192" s="2">
        <f>'PR-RAS'!E196</f>
        <v>4889.09</v>
      </c>
      <c r="E192" s="2">
        <v>0</v>
      </c>
      <c r="F192" s="2">
        <v>0</v>
      </c>
      <c r="G192" s="3">
        <f t="shared" si="0"/>
        <v>3033.3168400000004</v>
      </c>
      <c r="H192" s="3">
        <f t="shared" si="1"/>
        <v>0.1500000000005457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16165.24</v>
      </c>
      <c r="D193" s="2">
        <f>'PR-RAS'!E197</f>
        <v>13949.94</v>
      </c>
      <c r="E193" s="2">
        <v>0</v>
      </c>
      <c r="F193" s="2">
        <v>0</v>
      </c>
      <c r="G193" s="3">
        <f t="shared" si="0"/>
        <v>8460.5030400000014</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1227.9000000000001</v>
      </c>
      <c r="D194" s="2">
        <f>'PR-RAS'!E198</f>
        <v>3324.74</v>
      </c>
      <c r="E194" s="2">
        <v>0</v>
      </c>
      <c r="F194" s="2">
        <v>0</v>
      </c>
      <c r="G194" s="3">
        <f t="shared" si="0"/>
        <v>1520.3343399999999</v>
      </c>
      <c r="H194" s="3">
        <f t="shared" si="1"/>
        <v>0.36000000000012733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23380.82</v>
      </c>
      <c r="D195" s="2">
        <f>'PR-RAS'!E199</f>
        <v>55576.81</v>
      </c>
      <c r="E195" s="2">
        <v>0</v>
      </c>
      <c r="F195" s="2">
        <v>0</v>
      </c>
      <c r="G195" s="3">
        <f t="shared" si="0"/>
        <v>26099.681360000002</v>
      </c>
      <c r="H195" s="3">
        <f t="shared" si="1"/>
        <v>0.37000000000261934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2276.23</v>
      </c>
      <c r="D197" s="2">
        <f>'PR-RAS'!E201</f>
        <v>1530.68</v>
      </c>
      <c r="E197" s="2">
        <v>0</v>
      </c>
      <c r="F197" s="2">
        <v>0</v>
      </c>
      <c r="G197" s="3">
        <f t="shared" si="0"/>
        <v>1046.1676400000001</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5650.52</v>
      </c>
      <c r="D198" s="2">
        <f>'PR-RAS'!E202</f>
        <v>6319.08</v>
      </c>
      <c r="E198" s="2">
        <v>0</v>
      </c>
      <c r="F198" s="2">
        <v>0</v>
      </c>
      <c r="G198" s="3">
        <f t="shared" si="0"/>
        <v>3602.86996</v>
      </c>
      <c r="H198" s="3">
        <f t="shared" si="1"/>
        <v>0.55999999999949068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1800.21</v>
      </c>
      <c r="D204" s="2">
        <f>'PR-RAS'!E208</f>
        <v>1604.48</v>
      </c>
      <c r="E204" s="2">
        <v>0</v>
      </c>
      <c r="F204" s="2">
        <v>0</v>
      </c>
      <c r="G204" s="3">
        <f t="shared" si="0"/>
        <v>1016.8615100000001</v>
      </c>
      <c r="H204" s="3">
        <f t="shared" si="1"/>
        <v>0.69000000000005457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1800.21</v>
      </c>
      <c r="D206" s="2">
        <f>'PR-RAS'!E210</f>
        <v>1604.48</v>
      </c>
      <c r="E206" s="2">
        <v>0</v>
      </c>
      <c r="F206" s="2">
        <v>0</v>
      </c>
      <c r="G206" s="3">
        <f t="shared" si="0"/>
        <v>1026.87985</v>
      </c>
      <c r="H206" s="3">
        <f t="shared" si="1"/>
        <v>0.69000000000005457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3850.3100000000004</v>
      </c>
      <c r="D212" s="2">
        <f>'PR-RAS'!E216</f>
        <v>4714.6000000000004</v>
      </c>
      <c r="E212" s="2">
        <v>0</v>
      </c>
      <c r="F212" s="2">
        <v>0</v>
      </c>
      <c r="G212" s="3">
        <f t="shared" si="0"/>
        <v>2801.9766100000002</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3548.67</v>
      </c>
      <c r="D213" s="2">
        <f>'PR-RAS'!E217</f>
        <v>4236.13</v>
      </c>
      <c r="E213" s="2">
        <v>0</v>
      </c>
      <c r="F213" s="2">
        <v>0</v>
      </c>
      <c r="G213" s="3">
        <f t="shared" si="0"/>
        <v>2548.4371599999999</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179.38</v>
      </c>
      <c r="D215" s="2">
        <f>'PR-RAS'!E219</f>
        <v>235.45</v>
      </c>
      <c r="E215" s="2">
        <v>0</v>
      </c>
      <c r="F215" s="2">
        <v>0</v>
      </c>
      <c r="G215" s="3">
        <f t="shared" si="0"/>
        <v>139.15992</v>
      </c>
      <c r="H215" s="3">
        <f t="shared" si="1"/>
        <v>0.82999999999998408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122.26</v>
      </c>
      <c r="D216" s="2">
        <f>'PR-RAS'!E220</f>
        <v>243.02</v>
      </c>
      <c r="E216" s="2">
        <v>0</v>
      </c>
      <c r="F216" s="2">
        <v>0</v>
      </c>
      <c r="G216" s="3">
        <f t="shared" si="0"/>
        <v>130.78450000000001</v>
      </c>
      <c r="H216" s="3">
        <f t="shared" si="1"/>
        <v>0.28000000000001535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380</v>
      </c>
      <c r="D217" s="2">
        <f>'PR-RAS'!E221</f>
        <v>334.83</v>
      </c>
      <c r="E217" s="2">
        <v>0</v>
      </c>
      <c r="F217" s="2">
        <v>0</v>
      </c>
      <c r="G217" s="3">
        <f t="shared" si="0"/>
        <v>226.72655999999998</v>
      </c>
      <c r="H217" s="3">
        <f t="shared" si="1"/>
        <v>0.17000000000001592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380</v>
      </c>
      <c r="D221" s="2">
        <f>'PR-RAS'!E225</f>
        <v>334.83</v>
      </c>
      <c r="E221" s="2">
        <v>0</v>
      </c>
      <c r="F221" s="2">
        <v>0</v>
      </c>
      <c r="G221" s="3">
        <f t="shared" si="0"/>
        <v>230.92519999999996</v>
      </c>
      <c r="H221" s="3">
        <f t="shared" si="1"/>
        <v>0.17000000000001592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380</v>
      </c>
      <c r="D224" s="2">
        <f>'PR-RAS'!E228</f>
        <v>334.83</v>
      </c>
      <c r="E224" s="2">
        <v>0</v>
      </c>
      <c r="F224" s="2">
        <v>0</v>
      </c>
      <c r="G224" s="3">
        <f t="shared" si="0"/>
        <v>234.07417999999998</v>
      </c>
      <c r="H224" s="3">
        <f t="shared" si="1"/>
        <v>0.17000000000001592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98321.209999999992</v>
      </c>
      <c r="D226" s="2">
        <f>'PR-RAS'!E230</f>
        <v>146943.65</v>
      </c>
      <c r="E226" s="2">
        <v>0</v>
      </c>
      <c r="F226" s="2">
        <v>0</v>
      </c>
      <c r="G226" s="3">
        <f t="shared" si="0"/>
        <v>88246.914750000011</v>
      </c>
      <c r="H226" s="3">
        <f t="shared" si="1"/>
        <v>0.55999999999767169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53636.93</v>
      </c>
      <c r="D233" s="2">
        <f>'PR-RAS'!E237</f>
        <v>95212.4</v>
      </c>
      <c r="E233" s="2">
        <v>0</v>
      </c>
      <c r="F233" s="2">
        <v>0</v>
      </c>
      <c r="G233" s="3">
        <f t="shared" si="0"/>
        <v>56622.321360000002</v>
      </c>
      <c r="H233" s="3">
        <f t="shared" si="1"/>
        <v>0.4699999999938882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50324.43</v>
      </c>
      <c r="D234" s="2">
        <f>'PR-RAS'!E238</f>
        <v>95212.4</v>
      </c>
      <c r="E234" s="2">
        <v>0</v>
      </c>
      <c r="F234" s="2">
        <v>0</v>
      </c>
      <c r="G234" s="3">
        <f t="shared" si="0"/>
        <v>56094.570589999996</v>
      </c>
      <c r="H234" s="3">
        <f t="shared" si="1"/>
        <v>0.82999999999447027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3312.5</v>
      </c>
      <c r="D235" s="2">
        <f>'PR-RAS'!E239</f>
        <v>0</v>
      </c>
      <c r="E235" s="2">
        <v>0</v>
      </c>
      <c r="F235" s="2">
        <v>0</v>
      </c>
      <c r="G235" s="3">
        <f t="shared" si="0"/>
        <v>775.125</v>
      </c>
      <c r="H235" s="3">
        <f t="shared" si="1"/>
        <v>0.5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44684.28</v>
      </c>
      <c r="D242" s="2">
        <f>'PR-RAS'!E246</f>
        <v>51731.25</v>
      </c>
      <c r="E242" s="2">
        <v>0</v>
      </c>
      <c r="F242" s="2">
        <v>0</v>
      </c>
      <c r="G242" s="3">
        <f t="shared" si="0"/>
        <v>35703.373979999997</v>
      </c>
      <c r="H242" s="3">
        <f t="shared" si="1"/>
        <v>0.52999999999883585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39489.1</v>
      </c>
      <c r="D243" s="2">
        <f>'PR-RAS'!E247</f>
        <v>44936.1</v>
      </c>
      <c r="E243" s="2">
        <v>0</v>
      </c>
      <c r="F243" s="2">
        <v>0</v>
      </c>
      <c r="G243" s="3">
        <f t="shared" si="0"/>
        <v>31305.434599999997</v>
      </c>
      <c r="H243" s="3">
        <f t="shared" si="1"/>
        <v>0.19999999999708962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5195.18</v>
      </c>
      <c r="D244" s="2">
        <f>'PR-RAS'!E248</f>
        <v>6795.15</v>
      </c>
      <c r="E244" s="2">
        <v>0</v>
      </c>
      <c r="F244" s="2">
        <v>0</v>
      </c>
      <c r="G244" s="3">
        <f t="shared" si="0"/>
        <v>4564.8716399999994</v>
      </c>
      <c r="H244" s="3">
        <f t="shared" si="1"/>
        <v>0.32999999999992724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192263.24</v>
      </c>
      <c r="D258" s="2">
        <f>'PR-RAS'!E262</f>
        <v>223758.9</v>
      </c>
      <c r="E258" s="2">
        <v>0</v>
      </c>
      <c r="F258" s="2">
        <v>0</v>
      </c>
      <c r="G258" s="3">
        <f t="shared" si="0"/>
        <v>164423.72728000002</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192263.24</v>
      </c>
      <c r="D265" s="2">
        <f>'PR-RAS'!E269</f>
        <v>223758.9</v>
      </c>
      <c r="E265" s="2">
        <v>0</v>
      </c>
      <c r="F265" s="2">
        <v>0</v>
      </c>
      <c r="G265" s="3">
        <f t="shared" si="0"/>
        <v>168902.19456</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44186.9</v>
      </c>
      <c r="D266" s="2">
        <f>'PR-RAS'!E270</f>
        <v>46850.13</v>
      </c>
      <c r="E266" s="2">
        <v>0</v>
      </c>
      <c r="F266" s="2">
        <v>0</v>
      </c>
      <c r="G266" s="3">
        <f t="shared" si="0"/>
        <v>36540.097400000006</v>
      </c>
      <c r="H266" s="3">
        <f t="shared" si="1"/>
        <v>0.22999999999592546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148076.34</v>
      </c>
      <c r="D267" s="2">
        <f>'PR-RAS'!E271</f>
        <v>176908.77</v>
      </c>
      <c r="E267" s="2">
        <v>0</v>
      </c>
      <c r="F267" s="2">
        <v>0</v>
      </c>
      <c r="G267" s="3">
        <f t="shared" si="0"/>
        <v>133503.77208</v>
      </c>
      <c r="H267" s="3">
        <f t="shared" si="1"/>
        <v>0.57000000000698492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243697.08</v>
      </c>
      <c r="D269" s="2">
        <f>'PR-RAS'!E273</f>
        <v>295425.8</v>
      </c>
      <c r="E269" s="2">
        <v>0</v>
      </c>
      <c r="F269" s="2">
        <v>0</v>
      </c>
      <c r="G269" s="3">
        <f t="shared" si="0"/>
        <v>223659.04624</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237900.75</v>
      </c>
      <c r="D270" s="2">
        <f>'PR-RAS'!E274</f>
        <v>288425.8</v>
      </c>
      <c r="E270" s="2">
        <v>0</v>
      </c>
      <c r="F270" s="2">
        <v>0</v>
      </c>
      <c r="G270" s="3">
        <f t="shared" si="0"/>
        <v>219168.38215000002</v>
      </c>
      <c r="H270" s="3">
        <f t="shared" si="1"/>
        <v>0.45000000001164153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237900.75</v>
      </c>
      <c r="D271" s="2">
        <f>'PR-RAS'!E275</f>
        <v>288425.8</v>
      </c>
      <c r="E271" s="2">
        <v>0</v>
      </c>
      <c r="F271" s="2">
        <v>0</v>
      </c>
      <c r="G271" s="3">
        <f t="shared" si="0"/>
        <v>219983.13450000001</v>
      </c>
      <c r="H271" s="3">
        <f t="shared" si="1"/>
        <v>0.45000000001164153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7000</v>
      </c>
      <c r="E274" s="2">
        <v>0</v>
      </c>
      <c r="F274" s="2">
        <v>0</v>
      </c>
      <c r="G274" s="3">
        <f t="shared" si="0"/>
        <v>5187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5000</v>
      </c>
      <c r="E275" s="2">
        <v>0</v>
      </c>
      <c r="F275" s="2">
        <v>0</v>
      </c>
      <c r="G275" s="3">
        <f t="shared" ref="G275:G528" si="12">(B275/1000)*(C275*1+D275*2)</f>
        <v>4110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2000</v>
      </c>
      <c r="E276" s="2">
        <v>0</v>
      </c>
      <c r="F276" s="2">
        <v>0</v>
      </c>
      <c r="G276" s="3">
        <f t="shared" si="12"/>
        <v>1100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796.33</v>
      </c>
      <c r="D279" s="2">
        <f>'PR-RAS'!E283</f>
        <v>0</v>
      </c>
      <c r="E279" s="2">
        <v>0</v>
      </c>
      <c r="F279" s="2">
        <v>0</v>
      </c>
      <c r="G279" s="3">
        <f t="shared" si="12"/>
        <v>221.37974000000003</v>
      </c>
      <c r="H279" s="3">
        <f t="shared" si="13"/>
        <v>0.33000000000004093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796.33</v>
      </c>
      <c r="D280" s="2">
        <f>'PR-RAS'!E284</f>
        <v>0</v>
      </c>
      <c r="E280" s="2">
        <v>0</v>
      </c>
      <c r="F280" s="2">
        <v>0</v>
      </c>
      <c r="G280" s="3">
        <f t="shared" si="12"/>
        <v>222.17607000000004</v>
      </c>
      <c r="H280" s="3">
        <f t="shared" si="13"/>
        <v>0.33000000000004093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2295211.7200000002</v>
      </c>
      <c r="D295" s="2">
        <f>'PR-RAS'!E299</f>
        <v>2709088.2299999995</v>
      </c>
      <c r="E295" s="2">
        <v>0</v>
      </c>
      <c r="F295" s="2">
        <v>0</v>
      </c>
      <c r="G295" s="3">
        <f t="shared" si="12"/>
        <v>2267736.1249199999</v>
      </c>
      <c r="H295" s="3">
        <f t="shared" si="13"/>
        <v>0.50999999931082129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666066.0299999998</v>
      </c>
      <c r="D296" s="2">
        <f>'PR-RAS'!E300</f>
        <v>2106824.0700000012</v>
      </c>
      <c r="E296" s="2">
        <v>0</v>
      </c>
      <c r="F296" s="2">
        <v>0</v>
      </c>
      <c r="G296" s="3">
        <f t="shared" si="12"/>
        <v>1439515.6801500004</v>
      </c>
      <c r="H296" s="3">
        <f t="shared" si="13"/>
        <v>0.10000000102445483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94012.85</v>
      </c>
      <c r="D298" s="2">
        <f>'PR-RAS'!E302</f>
        <v>283485.39</v>
      </c>
      <c r="E298" s="2">
        <v>0</v>
      </c>
      <c r="F298" s="2">
        <v>0</v>
      </c>
      <c r="G298" s="3">
        <f t="shared" si="12"/>
        <v>196312.13811</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71183.759999999995</v>
      </c>
      <c r="D300" s="2">
        <f>'PR-RAS'!E304</f>
        <v>217564.67</v>
      </c>
      <c r="E300" s="2">
        <v>0</v>
      </c>
      <c r="F300" s="2">
        <v>0</v>
      </c>
      <c r="G300" s="3">
        <f t="shared" si="12"/>
        <v>151387.61689999999</v>
      </c>
      <c r="H300" s="3">
        <f t="shared" si="13"/>
        <v>0.569999999992433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10338.780000000001</v>
      </c>
      <c r="D301" s="2">
        <f>'PR-RAS'!E305</f>
        <v>8279.27</v>
      </c>
      <c r="E301" s="2">
        <v>0</v>
      </c>
      <c r="F301" s="2">
        <v>0</v>
      </c>
      <c r="G301" s="3">
        <f t="shared" si="12"/>
        <v>8069.1959999999999</v>
      </c>
      <c r="H301" s="3">
        <f t="shared" si="13"/>
        <v>0.48999999999978172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444519.05</v>
      </c>
      <c r="D355" s="2">
        <f>'PR-RAS'!E360</f>
        <v>3243254.6900000004</v>
      </c>
      <c r="E355" s="2">
        <v>0</v>
      </c>
      <c r="F355" s="2">
        <v>0</v>
      </c>
      <c r="G355" s="3">
        <f t="shared" si="12"/>
        <v>2453584.0642200001</v>
      </c>
      <c r="H355" s="3">
        <f t="shared" si="13"/>
        <v>0.35999999957857653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18049.38</v>
      </c>
      <c r="E356" s="2">
        <v>0</v>
      </c>
      <c r="F356" s="2">
        <v>0</v>
      </c>
      <c r="G356" s="3">
        <f t="shared" si="12"/>
        <v>12815.059800000001</v>
      </c>
      <c r="H356" s="3">
        <f t="shared" si="13"/>
        <v>0.38000000000101863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18049.38</v>
      </c>
      <c r="E357" s="2">
        <v>0</v>
      </c>
      <c r="F357" s="2">
        <v>0</v>
      </c>
      <c r="G357" s="3">
        <f t="shared" si="12"/>
        <v>12851.15856</v>
      </c>
      <c r="H357" s="3">
        <f t="shared" si="13"/>
        <v>0.38000000000101863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18049.38</v>
      </c>
      <c r="E358" s="2">
        <v>0</v>
      </c>
      <c r="F358" s="2">
        <v>0</v>
      </c>
      <c r="G358" s="3">
        <f t="shared" si="12"/>
        <v>12887.257320000001</v>
      </c>
      <c r="H358" s="3">
        <f t="shared" si="13"/>
        <v>0.38000000000101863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395523.2</v>
      </c>
      <c r="D368" s="2">
        <f>'PR-RAS'!E373</f>
        <v>2223672.7800000003</v>
      </c>
      <c r="E368" s="2">
        <v>0</v>
      </c>
      <c r="F368" s="2">
        <v>0</v>
      </c>
      <c r="G368" s="3">
        <f t="shared" si="12"/>
        <v>1777332.8349200003</v>
      </c>
      <c r="H368" s="3">
        <f t="shared" si="13"/>
        <v>0.41999999975087121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214233.24</v>
      </c>
      <c r="D369" s="2">
        <f>'PR-RAS'!E374</f>
        <v>2118062</v>
      </c>
      <c r="E369" s="2">
        <v>0</v>
      </c>
      <c r="F369" s="2">
        <v>0</v>
      </c>
      <c r="G369" s="3">
        <f t="shared" si="12"/>
        <v>1637731.46432</v>
      </c>
      <c r="H369" s="3">
        <f t="shared" si="13"/>
        <v>0.23999999999068677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25540.13</v>
      </c>
      <c r="D371" s="2">
        <f>'PR-RAS'!E376</f>
        <v>1592260.22</v>
      </c>
      <c r="E371" s="2">
        <v>0</v>
      </c>
      <c r="F371" s="2">
        <v>0</v>
      </c>
      <c r="G371" s="3">
        <f t="shared" si="12"/>
        <v>1187722.4109</v>
      </c>
      <c r="H371" s="3">
        <f t="shared" si="13"/>
        <v>0.34999999997307896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107548</v>
      </c>
      <c r="D372" s="2">
        <f>'PR-RAS'!E377</f>
        <v>76932.23</v>
      </c>
      <c r="E372" s="2">
        <v>0</v>
      </c>
      <c r="F372" s="2">
        <v>0</v>
      </c>
      <c r="G372" s="3">
        <f t="shared" si="12"/>
        <v>96984.022660000002</v>
      </c>
      <c r="H372" s="3">
        <f t="shared" si="13"/>
        <v>0.22999999999592546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81145.11</v>
      </c>
      <c r="D373" s="2">
        <f>'PR-RAS'!E378</f>
        <v>448869.55</v>
      </c>
      <c r="E373" s="2">
        <v>0</v>
      </c>
      <c r="F373" s="2">
        <v>0</v>
      </c>
      <c r="G373" s="3">
        <f t="shared" si="12"/>
        <v>364144.92611999996</v>
      </c>
      <c r="H373" s="3">
        <f t="shared" si="13"/>
        <v>0.56000000001222361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118218.05</v>
      </c>
      <c r="D374" s="2">
        <f>'PR-RAS'!E379</f>
        <v>67020.989999999991</v>
      </c>
      <c r="E374" s="2">
        <v>0</v>
      </c>
      <c r="F374" s="2">
        <v>0</v>
      </c>
      <c r="G374" s="3">
        <f t="shared" si="12"/>
        <v>94092.991189999986</v>
      </c>
      <c r="H374" s="3">
        <f t="shared" si="13"/>
        <v>6.0000000012223609E-2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12918.64</v>
      </c>
      <c r="D375" s="2">
        <f>'PR-RAS'!E380</f>
        <v>9151.4500000000007</v>
      </c>
      <c r="E375" s="2">
        <v>0</v>
      </c>
      <c r="F375" s="2">
        <v>0</v>
      </c>
      <c r="G375" s="3">
        <f t="shared" si="12"/>
        <v>11676.855960000001</v>
      </c>
      <c r="H375" s="3">
        <f t="shared" si="13"/>
        <v>0.81000000000130967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2600</v>
      </c>
      <c r="D376" s="2">
        <f>'PR-RAS'!E381</f>
        <v>85.5</v>
      </c>
      <c r="E376" s="2">
        <v>0</v>
      </c>
      <c r="F376" s="2">
        <v>0</v>
      </c>
      <c r="G376" s="3">
        <f t="shared" si="12"/>
        <v>1039.125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7725</v>
      </c>
      <c r="D377" s="2">
        <f>'PR-RAS'!E382</f>
        <v>3297.5</v>
      </c>
      <c r="E377" s="2">
        <v>0</v>
      </c>
      <c r="F377" s="2">
        <v>0</v>
      </c>
      <c r="G377" s="3">
        <f t="shared" si="12"/>
        <v>5384.32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14.99</v>
      </c>
      <c r="E379" s="2">
        <v>0</v>
      </c>
      <c r="F379" s="2">
        <v>0</v>
      </c>
      <c r="G379" s="3">
        <f t="shared" si="12"/>
        <v>11.33244</v>
      </c>
      <c r="H379" s="3">
        <f t="shared" si="13"/>
        <v>9.9999999999997868E-3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3294.94</v>
      </c>
      <c r="D380" s="2">
        <f>'PR-RAS'!E385</f>
        <v>2148.0300000000002</v>
      </c>
      <c r="E380" s="2">
        <v>0</v>
      </c>
      <c r="F380" s="2">
        <v>0</v>
      </c>
      <c r="G380" s="3">
        <f t="shared" si="12"/>
        <v>2876.989</v>
      </c>
      <c r="H380" s="3">
        <f t="shared" si="13"/>
        <v>9.0000000000145519E-2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91679.47</v>
      </c>
      <c r="D381" s="2">
        <f>'PR-RAS'!E386</f>
        <v>52323.519999999997</v>
      </c>
      <c r="E381" s="2">
        <v>0</v>
      </c>
      <c r="F381" s="2">
        <v>0</v>
      </c>
      <c r="G381" s="3">
        <f t="shared" si="12"/>
        <v>74604.073799999998</v>
      </c>
      <c r="H381" s="3">
        <f t="shared" si="13"/>
        <v>0.95000000000436557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13868.78</v>
      </c>
      <c r="D388" s="2">
        <f>'PR-RAS'!E393</f>
        <v>14775.64</v>
      </c>
      <c r="E388" s="2">
        <v>0</v>
      </c>
      <c r="F388" s="2">
        <v>0</v>
      </c>
      <c r="G388" s="3">
        <f t="shared" si="12"/>
        <v>16803.56322</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13868.78</v>
      </c>
      <c r="D389" s="2">
        <f>'PR-RAS'!E394</f>
        <v>14775.64</v>
      </c>
      <c r="E389" s="2">
        <v>0</v>
      </c>
      <c r="F389" s="2">
        <v>0</v>
      </c>
      <c r="G389" s="3">
        <f t="shared" si="12"/>
        <v>16846.98328</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49203.13</v>
      </c>
      <c r="D396" s="2">
        <f>'PR-RAS'!E401</f>
        <v>23814.15</v>
      </c>
      <c r="E396" s="2">
        <v>0</v>
      </c>
      <c r="F396" s="2">
        <v>0</v>
      </c>
      <c r="G396" s="3">
        <f t="shared" si="12"/>
        <v>38248.414850000001</v>
      </c>
      <c r="H396" s="3">
        <f t="shared" si="13"/>
        <v>0.27999999999883585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5203.13</v>
      </c>
      <c r="D398" s="2">
        <f>'PR-RAS'!E403</f>
        <v>7401.66</v>
      </c>
      <c r="E398" s="2">
        <v>0</v>
      </c>
      <c r="F398" s="2">
        <v>0</v>
      </c>
      <c r="G398" s="3">
        <f t="shared" si="12"/>
        <v>7942.5606500000004</v>
      </c>
      <c r="H398" s="3">
        <f t="shared" si="13"/>
        <v>0.47000000000025466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16412.490000000002</v>
      </c>
      <c r="E399" s="2">
        <v>0</v>
      </c>
      <c r="F399" s="2">
        <v>0</v>
      </c>
      <c r="G399" s="3">
        <f t="shared" si="12"/>
        <v>13064.342040000001</v>
      </c>
      <c r="H399" s="3">
        <f t="shared" si="13"/>
        <v>0.49000000000160071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44000</v>
      </c>
      <c r="D400" s="2">
        <f>'PR-RAS'!E405</f>
        <v>0</v>
      </c>
      <c r="E400" s="2">
        <v>0</v>
      </c>
      <c r="F400" s="2">
        <v>0</v>
      </c>
      <c r="G400" s="3">
        <f t="shared" si="12"/>
        <v>17556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48995.85</v>
      </c>
      <c r="D407" s="2">
        <f>'PR-RAS'!E412</f>
        <v>1001532.53</v>
      </c>
      <c r="E407" s="2">
        <v>0</v>
      </c>
      <c r="F407" s="2">
        <v>0</v>
      </c>
      <c r="G407" s="3">
        <f t="shared" si="12"/>
        <v>833136.72946000006</v>
      </c>
      <c r="H407" s="3">
        <f t="shared" si="13"/>
        <v>0.61999999997351551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48995.85</v>
      </c>
      <c r="D408" s="2">
        <f>'PR-RAS'!E413</f>
        <v>1001532.53</v>
      </c>
      <c r="E408" s="2">
        <v>0</v>
      </c>
      <c r="F408" s="2">
        <v>0</v>
      </c>
      <c r="G408" s="3">
        <f t="shared" si="12"/>
        <v>835188.79037000006</v>
      </c>
      <c r="H408" s="3">
        <f t="shared" si="13"/>
        <v>0.61999999997351551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444519.05</v>
      </c>
      <c r="D413" s="2">
        <f>'PR-RAS'!E418</f>
        <v>3243254.6900000004</v>
      </c>
      <c r="E413" s="2">
        <v>0</v>
      </c>
      <c r="F413" s="2">
        <v>0</v>
      </c>
      <c r="G413" s="3">
        <f t="shared" si="12"/>
        <v>2855583.7131600003</v>
      </c>
      <c r="H413" s="3">
        <f t="shared" si="13"/>
        <v>0.35999999957857653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2961277.75</v>
      </c>
      <c r="D417" s="2">
        <f>'PR-RAS'!E422</f>
        <v>4815912.3000000007</v>
      </c>
      <c r="E417" s="2">
        <v>0</v>
      </c>
      <c r="F417" s="2">
        <v>0</v>
      </c>
      <c r="G417" s="3">
        <f t="shared" si="12"/>
        <v>5238730.5776000004</v>
      </c>
      <c r="H417" s="3">
        <f t="shared" si="13"/>
        <v>0.55000000074505806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2739730.77</v>
      </c>
      <c r="D418" s="2">
        <f>'PR-RAS'!E423</f>
        <v>5952342.9199999999</v>
      </c>
      <c r="E418" s="2">
        <v>0</v>
      </c>
      <c r="F418" s="2">
        <v>0</v>
      </c>
      <c r="G418" s="3">
        <f t="shared" si="12"/>
        <v>6106721.7263699993</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221546.97999999998</v>
      </c>
      <c r="D419" s="2">
        <f>'PR-RAS'!E424</f>
        <v>0</v>
      </c>
      <c r="E419" s="2">
        <v>0</v>
      </c>
      <c r="F419" s="2">
        <v>0</v>
      </c>
      <c r="G419" s="3">
        <f t="shared" si="12"/>
        <v>92606.637639999986</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1136430.6199999992</v>
      </c>
      <c r="E420" s="2">
        <v>0</v>
      </c>
      <c r="F420" s="2">
        <v>0</v>
      </c>
      <c r="G420" s="3">
        <f t="shared" si="12"/>
        <v>952328.85955999931</v>
      </c>
      <c r="H420" s="3">
        <f t="shared" si="13"/>
        <v>0.38000000081956387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94012.85</v>
      </c>
      <c r="D421" s="2">
        <f>'PR-RAS'!E426</f>
        <v>283485.39</v>
      </c>
      <c r="E421" s="2">
        <v>0</v>
      </c>
      <c r="F421" s="2">
        <v>0</v>
      </c>
      <c r="G421" s="3">
        <f t="shared" si="12"/>
        <v>277613.12459999998</v>
      </c>
      <c r="H421" s="3">
        <f t="shared" si="13"/>
        <v>0.54000000000814907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71183.759999999995</v>
      </c>
      <c r="D423" s="2">
        <f>'PR-RAS'!E428</f>
        <v>217564.67</v>
      </c>
      <c r="E423" s="2">
        <v>0</v>
      </c>
      <c r="F423" s="2">
        <v>0</v>
      </c>
      <c r="G423" s="3">
        <f t="shared" si="12"/>
        <v>213664.12820000001</v>
      </c>
      <c r="H423" s="3">
        <f t="shared" si="13"/>
        <v>0.569999999992433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225000</v>
      </c>
      <c r="E424" s="2">
        <v>0</v>
      </c>
      <c r="F424" s="2">
        <v>0</v>
      </c>
      <c r="G424" s="3">
        <f t="shared" si="12"/>
        <v>190350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225000</v>
      </c>
      <c r="E485" s="2">
        <v>0</v>
      </c>
      <c r="F485" s="2">
        <v>0</v>
      </c>
      <c r="G485" s="3">
        <f t="shared" si="12"/>
        <v>217800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225000</v>
      </c>
      <c r="E491" s="2">
        <v>0</v>
      </c>
      <c r="F491" s="2">
        <v>0</v>
      </c>
      <c r="G491" s="3">
        <f t="shared" si="12"/>
        <v>220500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225000</v>
      </c>
      <c r="E492" s="2">
        <v>0</v>
      </c>
      <c r="F492" s="2">
        <v>0</v>
      </c>
      <c r="G492" s="3">
        <f t="shared" si="12"/>
        <v>220950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32074.44</v>
      </c>
      <c r="D529" s="2">
        <f>'PR-RAS'!E535</f>
        <v>32074.44</v>
      </c>
      <c r="E529" s="2">
        <v>0</v>
      </c>
      <c r="F529" s="2">
        <v>0</v>
      </c>
      <c r="G529" s="3">
        <f t="shared" ref="G529:G836" si="14">(B529/1000)*(C529*1+D529*2)</f>
        <v>50805.912960000001</v>
      </c>
      <c r="H529" s="3">
        <f t="shared" ref="H529:H836" si="15">ABS(C529-ROUND(C529,0))+ABS(D529-ROUND(D529,0))</f>
        <v>0.87999999999738066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32074.44</v>
      </c>
      <c r="D591" s="2">
        <f>'PR-RAS'!E597</f>
        <v>32074.44</v>
      </c>
      <c r="E591" s="2">
        <v>0</v>
      </c>
      <c r="F591" s="2">
        <v>0</v>
      </c>
      <c r="G591" s="3">
        <f t="shared" si="14"/>
        <v>56771.758799999996</v>
      </c>
      <c r="H591" s="3">
        <f t="shared" si="15"/>
        <v>0.87999999999738066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32074.44</v>
      </c>
      <c r="D597" s="2">
        <f>'PR-RAS'!E603</f>
        <v>32074.44</v>
      </c>
      <c r="E597" s="2">
        <v>0</v>
      </c>
      <c r="F597" s="2">
        <v>0</v>
      </c>
      <c r="G597" s="3">
        <f t="shared" si="14"/>
        <v>57349.098719999995</v>
      </c>
      <c r="H597" s="3">
        <f t="shared" si="15"/>
        <v>0.87999999999738066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32074.44</v>
      </c>
      <c r="D598" s="2">
        <f>'PR-RAS'!E604</f>
        <v>32074.44</v>
      </c>
      <c r="E598" s="2">
        <v>0</v>
      </c>
      <c r="F598" s="2">
        <v>0</v>
      </c>
      <c r="G598" s="3">
        <f t="shared" si="14"/>
        <v>57445.322039999992</v>
      </c>
      <c r="H598" s="3">
        <f t="shared" si="15"/>
        <v>0.87999999999738066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192925.56</v>
      </c>
      <c r="E633" s="2">
        <v>0</v>
      </c>
      <c r="F633" s="2">
        <v>0</v>
      </c>
      <c r="G633" s="3">
        <f t="shared" si="14"/>
        <v>243857.90784</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32074.44</v>
      </c>
      <c r="D634" s="2">
        <f>'PR-RAS'!E640</f>
        <v>0</v>
      </c>
      <c r="E634" s="2">
        <v>0</v>
      </c>
      <c r="F634" s="2">
        <v>0</v>
      </c>
      <c r="G634" s="3">
        <f t="shared" si="14"/>
        <v>20303.12052</v>
      </c>
      <c r="H634" s="3">
        <f t="shared" si="15"/>
        <v>0.43999999999869033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2961277.75</v>
      </c>
      <c r="D637" s="2">
        <f>'PR-RAS'!E643</f>
        <v>5040912.3000000007</v>
      </c>
      <c r="E637" s="2">
        <v>0</v>
      </c>
      <c r="F637" s="2">
        <v>0</v>
      </c>
      <c r="G637" s="3">
        <f t="shared" si="14"/>
        <v>8295413.0946000014</v>
      </c>
      <c r="H637" s="3">
        <f t="shared" si="15"/>
        <v>0.55000000074505806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2771805.21</v>
      </c>
      <c r="D638" s="2">
        <f>'PR-RAS'!E644</f>
        <v>5984417.3600000003</v>
      </c>
      <c r="E638" s="2">
        <v>0</v>
      </c>
      <c r="F638" s="2">
        <v>0</v>
      </c>
      <c r="G638" s="3">
        <f t="shared" si="14"/>
        <v>9389787.6354099996</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189472.54000000004</v>
      </c>
      <c r="D639" s="2">
        <f>'PR-RAS'!E645</f>
        <v>0</v>
      </c>
      <c r="E639" s="2">
        <v>0</v>
      </c>
      <c r="F639" s="2">
        <v>0</v>
      </c>
      <c r="G639" s="3">
        <f t="shared" si="14"/>
        <v>120883.48052000003</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943505.05999999959</v>
      </c>
      <c r="E640" s="2">
        <v>0</v>
      </c>
      <c r="F640" s="2">
        <v>0</v>
      </c>
      <c r="G640" s="3">
        <f t="shared" si="14"/>
        <v>1205799.4666799996</v>
      </c>
      <c r="H640" s="3">
        <f t="shared" si="15"/>
        <v>5.9999999590218067E-2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94012.85</v>
      </c>
      <c r="D641" s="2">
        <f>'PR-RAS'!E647</f>
        <v>283485.39</v>
      </c>
      <c r="E641" s="2">
        <v>0</v>
      </c>
      <c r="F641" s="2">
        <v>0</v>
      </c>
      <c r="G641" s="3">
        <f t="shared" si="14"/>
        <v>423029.5232</v>
      </c>
      <c r="H641" s="3">
        <f t="shared" si="15"/>
        <v>0.54000000000814907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283485.39</v>
      </c>
      <c r="D643" s="2">
        <f>'PR-RAS'!E649</f>
        <v>0</v>
      </c>
      <c r="E643" s="2">
        <v>0</v>
      </c>
      <c r="F643" s="2">
        <v>0</v>
      </c>
      <c r="G643" s="3">
        <f t="shared" si="14"/>
        <v>181997.62038000001</v>
      </c>
      <c r="H643" s="3">
        <f t="shared" si="15"/>
        <v>0.39000000001396984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660019.66999999958</v>
      </c>
      <c r="E644" s="2">
        <v>0</v>
      </c>
      <c r="F644" s="2">
        <v>0</v>
      </c>
      <c r="G644" s="3">
        <f t="shared" si="14"/>
        <v>848785.29561999952</v>
      </c>
      <c r="H644" s="3">
        <f t="shared" si="15"/>
        <v>0.33000000042375177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77322.77</v>
      </c>
      <c r="D645" s="2">
        <f>'PR-RAS'!E651</f>
        <v>23446.87</v>
      </c>
      <c r="E645" s="2">
        <v>0</v>
      </c>
      <c r="F645" s="2">
        <v>0</v>
      </c>
      <c r="G645" s="3">
        <f t="shared" si="14"/>
        <v>79995.432440000004</v>
      </c>
      <c r="H645" s="3">
        <f t="shared" si="15"/>
        <v>0.3599999999969441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249361.41</v>
      </c>
      <c r="D646" s="2">
        <f>'PR-RAS'!E653</f>
        <v>474662.32</v>
      </c>
      <c r="E646" s="2">
        <v>0</v>
      </c>
      <c r="F646" s="2">
        <v>0</v>
      </c>
      <c r="G646" s="3">
        <f t="shared" si="14"/>
        <v>773152.50225000002</v>
      </c>
      <c r="H646" s="3">
        <f t="shared" si="15"/>
        <v>0.73000000001047738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3451140.49</v>
      </c>
      <c r="D647" s="2">
        <f>'PR-RAS'!E654</f>
        <v>5493702.0199999996</v>
      </c>
      <c r="E647" s="2">
        <v>0</v>
      </c>
      <c r="F647" s="2">
        <v>0</v>
      </c>
      <c r="G647" s="3">
        <f t="shared" si="14"/>
        <v>9327299.766379999</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3225839.58</v>
      </c>
      <c r="D648" s="2">
        <f>'PR-RAS'!E655</f>
        <v>5785678.8799999999</v>
      </c>
      <c r="E648" s="2">
        <v>0</v>
      </c>
      <c r="F648" s="2">
        <v>0</v>
      </c>
      <c r="G648" s="3">
        <f t="shared" si="14"/>
        <v>9573786.6789800003</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474662.3200000003</v>
      </c>
      <c r="D649" s="2">
        <f>'PR-RAS'!E656</f>
        <v>182685.45999999996</v>
      </c>
      <c r="E649" s="2">
        <v>0</v>
      </c>
      <c r="F649" s="2">
        <v>0</v>
      </c>
      <c r="G649" s="3">
        <f t="shared" si="14"/>
        <v>544341.53952000011</v>
      </c>
      <c r="H649" s="3">
        <f t="shared" si="15"/>
        <v>0.78000000026077032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13</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29</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21</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30974.240000000002</v>
      </c>
      <c r="D654" s="2">
        <f>'PR-RAS'!E661</f>
        <v>35183.31</v>
      </c>
      <c r="E654" s="2">
        <v>0</v>
      </c>
      <c r="F654" s="2">
        <v>0</v>
      </c>
      <c r="G654" s="3">
        <f t="shared" si="14"/>
        <v>66175.581579999998</v>
      </c>
      <c r="H654" s="3">
        <f t="shared" si="15"/>
        <v>0.5499999999992724</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77856.88</v>
      </c>
      <c r="E656" s="2">
        <v>0</v>
      </c>
      <c r="F656" s="2">
        <v>0</v>
      </c>
      <c r="G656" s="3">
        <f t="shared" ref="G656:G657" si="16">(B656/1000)*(C656*1+D656*2)</f>
        <v>101992.51280000001</v>
      </c>
      <c r="H656" s="3">
        <f t="shared" ref="H656:H657" si="17">ABS(C656-ROUND(C656,0))+ABS(D656-ROUND(D656,0))</f>
        <v>0.11999999999534339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141623.12</v>
      </c>
      <c r="D657" s="2">
        <f>'PR-RAS'!E664</f>
        <v>154933.4</v>
      </c>
      <c r="E657" s="2">
        <v>0</v>
      </c>
      <c r="F657" s="2">
        <v>0</v>
      </c>
      <c r="G657" s="3">
        <f t="shared" si="16"/>
        <v>296177.38751999999</v>
      </c>
      <c r="H657" s="3">
        <f t="shared" si="17"/>
        <v>0.51999999998952262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20.69</v>
      </c>
      <c r="E660" s="2">
        <v>0</v>
      </c>
      <c r="F660" s="2">
        <v>0</v>
      </c>
      <c r="G660" s="3">
        <f t="shared" si="14"/>
        <v>27.269420000000004</v>
      </c>
      <c r="H660" s="3">
        <f t="shared" si="15"/>
        <v>0.30999999999999872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61337.4</v>
      </c>
      <c r="D662" s="2">
        <f>'PR-RAS'!E669</f>
        <v>42142.3</v>
      </c>
      <c r="E662" s="2">
        <v>0</v>
      </c>
      <c r="F662" s="2">
        <v>0</v>
      </c>
      <c r="G662" s="3">
        <f t="shared" si="14"/>
        <v>96256.142000000007</v>
      </c>
      <c r="H662" s="3">
        <f t="shared" si="15"/>
        <v>0.70000000000436557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14833.46</v>
      </c>
      <c r="D663" s="2">
        <f>'PR-RAS'!E670</f>
        <v>14972.73</v>
      </c>
      <c r="E663" s="2">
        <v>0</v>
      </c>
      <c r="F663" s="2">
        <v>0</v>
      </c>
      <c r="G663" s="3">
        <f t="shared" si="14"/>
        <v>29643.645039999999</v>
      </c>
      <c r="H663" s="3">
        <f t="shared" si="15"/>
        <v>0.72999999999956344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5416.7</v>
      </c>
      <c r="D664" s="2">
        <f>'PR-RAS'!E671</f>
        <v>8814.86</v>
      </c>
      <c r="E664" s="2">
        <v>0</v>
      </c>
      <c r="F664" s="2">
        <v>0</v>
      </c>
      <c r="G664" s="3">
        <f t="shared" si="14"/>
        <v>15279.776460000003</v>
      </c>
      <c r="H664" s="3">
        <f t="shared" si="15"/>
        <v>0.43999999999959982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5473.11</v>
      </c>
      <c r="D665" s="2">
        <f>'PR-RAS'!E672</f>
        <v>8875.18</v>
      </c>
      <c r="E665" s="2">
        <v>0</v>
      </c>
      <c r="F665" s="2">
        <v>0</v>
      </c>
      <c r="G665" s="3">
        <f t="shared" si="14"/>
        <v>15420.384080000002</v>
      </c>
      <c r="H665" s="3">
        <f t="shared" si="15"/>
        <v>0.28999999999996362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20000</v>
      </c>
      <c r="D666" s="2">
        <f>'PR-RAS'!E673</f>
        <v>79846.53</v>
      </c>
      <c r="E666" s="2">
        <v>0</v>
      </c>
      <c r="F666" s="2">
        <v>0</v>
      </c>
      <c r="G666" s="3">
        <f t="shared" si="14"/>
        <v>119495.8849</v>
      </c>
      <c r="H666" s="3">
        <f t="shared" si="15"/>
        <v>0.47000000000116415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199080</v>
      </c>
      <c r="D667" s="2">
        <f>'PR-RAS'!E674</f>
        <v>0</v>
      </c>
      <c r="E667" s="2">
        <v>0</v>
      </c>
      <c r="F667" s="2">
        <v>0</v>
      </c>
      <c r="G667" s="3">
        <f t="shared" si="14"/>
        <v>132587.28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10350.450000000001</v>
      </c>
      <c r="E670" s="2">
        <v>0</v>
      </c>
      <c r="F670" s="2">
        <v>0</v>
      </c>
      <c r="G670" s="3">
        <f t="shared" si="14"/>
        <v>13848.902100000001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14967.8</v>
      </c>
      <c r="D671" s="2">
        <f>'PR-RAS'!E678</f>
        <v>12883.92</v>
      </c>
      <c r="E671" s="2">
        <v>0</v>
      </c>
      <c r="F671" s="2">
        <v>0</v>
      </c>
      <c r="G671" s="3">
        <f t="shared" si="14"/>
        <v>27292.878800000002</v>
      </c>
      <c r="H671" s="3">
        <f t="shared" si="15"/>
        <v>0.28000000000065484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21000</v>
      </c>
      <c r="D674" s="2">
        <f>'PR-RAS'!E681</f>
        <v>0</v>
      </c>
      <c r="E674" s="2">
        <v>0</v>
      </c>
      <c r="F674" s="2">
        <v>0</v>
      </c>
      <c r="G674" s="3">
        <f t="shared" si="14"/>
        <v>14133</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5804.24</v>
      </c>
      <c r="D676" s="2">
        <f>'PR-RAS'!E683</f>
        <v>3076.1</v>
      </c>
      <c r="E676" s="2">
        <v>0</v>
      </c>
      <c r="F676" s="2">
        <v>0</v>
      </c>
      <c r="G676" s="3">
        <f t="shared" si="14"/>
        <v>8070.5969999999998</v>
      </c>
      <c r="H676" s="3">
        <f t="shared" si="15"/>
        <v>0.33999999999969077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28822.1</v>
      </c>
      <c r="D677" s="2">
        <f>'PR-RAS'!E684</f>
        <v>28015.5</v>
      </c>
      <c r="E677" s="2">
        <v>0</v>
      </c>
      <c r="F677" s="2">
        <v>0</v>
      </c>
      <c r="G677" s="3">
        <f t="shared" si="14"/>
        <v>57360.695600000006</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8700</v>
      </c>
      <c r="D678" s="2">
        <f>'PR-RAS'!E685</f>
        <v>10600</v>
      </c>
      <c r="E678" s="2">
        <v>0</v>
      </c>
      <c r="F678" s="2">
        <v>0</v>
      </c>
      <c r="G678" s="3">
        <f t="shared" si="14"/>
        <v>20242.300000000003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600</v>
      </c>
      <c r="D679" s="2">
        <f>'PR-RAS'!E686</f>
        <v>600</v>
      </c>
      <c r="E679" s="2">
        <v>0</v>
      </c>
      <c r="F679" s="2">
        <v>0</v>
      </c>
      <c r="G679" s="3">
        <f t="shared" si="14"/>
        <v>1220.4000000000001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24000.76</v>
      </c>
      <c r="D699" s="2">
        <f>'PR-RAS'!E706</f>
        <v>1753331.34</v>
      </c>
      <c r="E699" s="2">
        <v>0</v>
      </c>
      <c r="F699" s="2">
        <v>0</v>
      </c>
      <c r="G699" s="3">
        <f t="shared" si="14"/>
        <v>2464403.0811199998</v>
      </c>
      <c r="H699" s="3">
        <f t="shared" si="15"/>
        <v>0.58000000008541974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91.06</v>
      </c>
      <c r="D705" s="2">
        <f>'PR-RAS'!E712</f>
        <v>52.49</v>
      </c>
      <c r="E705" s="2">
        <v>0</v>
      </c>
      <c r="F705" s="2">
        <v>0</v>
      </c>
      <c r="G705" s="3">
        <f t="shared" si="20"/>
        <v>138.01215999999999</v>
      </c>
      <c r="H705" s="3">
        <f t="shared" si="21"/>
        <v>0.55000000000000426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15752.26</v>
      </c>
      <c r="D715" s="2">
        <f>'PR-RAS'!E722</f>
        <v>16420.939999999999</v>
      </c>
      <c r="E715" s="2">
        <v>0</v>
      </c>
      <c r="F715" s="2">
        <v>0</v>
      </c>
      <c r="G715" s="3">
        <f t="shared" ref="G715:G716" si="22">(B715/1000)*(C715*1+D715*2)</f>
        <v>34696.215960000001</v>
      </c>
      <c r="H715" s="3">
        <f t="shared" ref="H715:H716" si="23">ABS(C715-ROUND(C715,0))+ABS(D715-ROUND(D715,0))</f>
        <v>0.32000000000152795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151197.9</v>
      </c>
      <c r="D717" s="2">
        <f>'PR-RAS'!E724</f>
        <v>149926.41</v>
      </c>
      <c r="E717" s="2">
        <v>0</v>
      </c>
      <c r="F717" s="2">
        <v>0</v>
      </c>
      <c r="G717" s="3">
        <f t="shared" si="14"/>
        <v>322952.31551999995</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12020.58</v>
      </c>
      <c r="D726" s="2">
        <f>'PR-RAS'!E733</f>
        <v>441.44</v>
      </c>
      <c r="E726" s="2">
        <v>0</v>
      </c>
      <c r="F726" s="2">
        <v>0</v>
      </c>
      <c r="G726" s="3">
        <f t="shared" si="14"/>
        <v>9355.0084999999999</v>
      </c>
      <c r="H726" s="3">
        <f t="shared" si="15"/>
        <v>0.86000000000007049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27951.98</v>
      </c>
      <c r="D727" s="2">
        <f>'PR-RAS'!E734</f>
        <v>32570.58</v>
      </c>
      <c r="E727" s="2">
        <v>0</v>
      </c>
      <c r="F727" s="2">
        <v>0</v>
      </c>
      <c r="G727" s="3">
        <f t="shared" si="14"/>
        <v>67585.619640000004</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1259.69</v>
      </c>
      <c r="D729" s="2">
        <f>'PR-RAS'!E736</f>
        <v>3617.93</v>
      </c>
      <c r="E729" s="2">
        <v>0</v>
      </c>
      <c r="F729" s="2">
        <v>0</v>
      </c>
      <c r="G729" s="3">
        <f t="shared" si="14"/>
        <v>6184.7603999999992</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5290.48</v>
      </c>
      <c r="D730" s="2">
        <f>'PR-RAS'!E737</f>
        <v>1400.69</v>
      </c>
      <c r="E730" s="2">
        <v>0</v>
      </c>
      <c r="F730" s="2">
        <v>0</v>
      </c>
      <c r="G730" s="3">
        <f t="shared" si="14"/>
        <v>5898.96594</v>
      </c>
      <c r="H730" s="3">
        <f t="shared" si="15"/>
        <v>0.78999999999950887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4811.3599999999997</v>
      </c>
      <c r="E731" s="2">
        <v>0</v>
      </c>
      <c r="F731" s="2">
        <v>0</v>
      </c>
      <c r="G731" s="3">
        <f t="shared" si="14"/>
        <v>7024.5855999999994</v>
      </c>
      <c r="H731" s="3">
        <f t="shared" si="15"/>
        <v>0.35999999999967258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3442.95</v>
      </c>
      <c r="D732" s="2">
        <f>'PR-RAS'!E739</f>
        <v>0</v>
      </c>
      <c r="E732" s="2">
        <v>0</v>
      </c>
      <c r="F732" s="2">
        <v>0</v>
      </c>
      <c r="G732" s="3">
        <f t="shared" si="14"/>
        <v>2516.7964499999998</v>
      </c>
      <c r="H732" s="3">
        <f t="shared" si="15"/>
        <v>5.0000000000181899E-2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1997.53</v>
      </c>
      <c r="D734" s="2">
        <f>'PR-RAS'!E741</f>
        <v>1456.53</v>
      </c>
      <c r="E734" s="2">
        <v>0</v>
      </c>
      <c r="F734" s="2">
        <v>0</v>
      </c>
      <c r="G734" s="3">
        <f t="shared" si="14"/>
        <v>3599.4624699999999</v>
      </c>
      <c r="H734" s="3">
        <f t="shared" si="15"/>
        <v>0.94000000000005457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961.15</v>
      </c>
      <c r="D735" s="2">
        <f>'PR-RAS'!E742</f>
        <v>1010.82</v>
      </c>
      <c r="E735" s="2">
        <v>0</v>
      </c>
      <c r="F735" s="2">
        <v>0</v>
      </c>
      <c r="G735" s="3">
        <f t="shared" si="14"/>
        <v>2189.3678599999998</v>
      </c>
      <c r="H735" s="3">
        <f t="shared" si="15"/>
        <v>0.32999999999992724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2623.44</v>
      </c>
      <c r="E737" s="2">
        <v>0</v>
      </c>
      <c r="F737" s="2">
        <v>0</v>
      </c>
      <c r="G737" s="3">
        <f t="shared" si="28"/>
        <v>5324.8716800000002</v>
      </c>
      <c r="H737" s="3">
        <f t="shared" si="29"/>
        <v>0.44000000000005457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1800.21</v>
      </c>
      <c r="D750" s="2">
        <f>'PR-RAS'!E757</f>
        <v>1604.48</v>
      </c>
      <c r="E750" s="2">
        <v>0</v>
      </c>
      <c r="F750" s="2">
        <v>0</v>
      </c>
      <c r="G750" s="3">
        <f t="shared" si="14"/>
        <v>3751.8683300000002</v>
      </c>
      <c r="H750" s="3">
        <f t="shared" si="15"/>
        <v>0.69000000000005457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380</v>
      </c>
      <c r="D770" s="2">
        <f>'PR-RAS'!E777</f>
        <v>334.83</v>
      </c>
      <c r="E770" s="2">
        <v>0</v>
      </c>
      <c r="F770" s="2">
        <v>0</v>
      </c>
      <c r="G770" s="3">
        <f t="shared" si="14"/>
        <v>807.18853999999988</v>
      </c>
      <c r="H770" s="3">
        <f t="shared" si="15"/>
        <v>0.17000000000001592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160</v>
      </c>
      <c r="D773" s="2">
        <f>'PR-RAS'!E780</f>
        <v>18254.419999999998</v>
      </c>
      <c r="E773" s="2">
        <v>0</v>
      </c>
      <c r="F773" s="2">
        <v>0</v>
      </c>
      <c r="G773" s="3">
        <f t="shared" si="14"/>
        <v>28308.34448</v>
      </c>
      <c r="H773" s="3">
        <f t="shared" si="15"/>
        <v>0.41999999999825377</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41462.06</v>
      </c>
      <c r="D774" s="2">
        <f>'PR-RAS'!E781</f>
        <v>67988.77</v>
      </c>
      <c r="E774" s="2">
        <v>0</v>
      </c>
      <c r="F774" s="2">
        <v>0</v>
      </c>
      <c r="G774" s="3">
        <f t="shared" si="14"/>
        <v>137160.81080000001</v>
      </c>
      <c r="H774" s="3">
        <f t="shared" si="15"/>
        <v>0.28999999999359716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8702.3700000000008</v>
      </c>
      <c r="D775" s="2">
        <f>'PR-RAS'!E782</f>
        <v>8969.2099999999991</v>
      </c>
      <c r="E775" s="2">
        <v>0</v>
      </c>
      <c r="F775" s="2">
        <v>0</v>
      </c>
      <c r="G775" s="3">
        <f t="shared" si="14"/>
        <v>20619.971460000001</v>
      </c>
      <c r="H775" s="3">
        <f t="shared" si="15"/>
        <v>0.57999999999992724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3312.5</v>
      </c>
      <c r="D781" s="2">
        <f>'PR-RAS'!E788</f>
        <v>0</v>
      </c>
      <c r="E781" s="2">
        <v>0</v>
      </c>
      <c r="F781" s="2">
        <v>0</v>
      </c>
      <c r="G781" s="3">
        <f t="shared" si="14"/>
        <v>2583.75</v>
      </c>
      <c r="H781" s="3">
        <f t="shared" si="15"/>
        <v>0.5</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10759.6</v>
      </c>
      <c r="D836" s="2">
        <f>'PR-RAS'!E843</f>
        <v>7000</v>
      </c>
      <c r="E836" s="2">
        <v>0</v>
      </c>
      <c r="F836" s="2">
        <v>0</v>
      </c>
      <c r="G836" s="3">
        <f t="shared" si="14"/>
        <v>20674.266</v>
      </c>
      <c r="H836" s="3">
        <f t="shared" si="15"/>
        <v>0.3999999999996362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21717.16</v>
      </c>
      <c r="D839" s="2">
        <f>'PR-RAS'!E846</f>
        <v>21720</v>
      </c>
      <c r="E839" s="2">
        <v>0</v>
      </c>
      <c r="F839" s="2">
        <v>0</v>
      </c>
      <c r="G839" s="3">
        <f t="shared" si="34"/>
        <v>54601.700080000002</v>
      </c>
      <c r="H839" s="3">
        <f t="shared" si="35"/>
        <v>0.15999999999985448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11710.14</v>
      </c>
      <c r="D843" s="2">
        <f>'PR-RAS'!E850</f>
        <v>18130.13</v>
      </c>
      <c r="E843" s="2">
        <v>0</v>
      </c>
      <c r="F843" s="2">
        <v>0</v>
      </c>
      <c r="G843" s="3">
        <f t="shared" si="34"/>
        <v>40391.076800000003</v>
      </c>
      <c r="H843" s="3">
        <f t="shared" si="35"/>
        <v>0.27000000000043656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83241.95</v>
      </c>
      <c r="D844" s="2">
        <f>'PR-RAS'!E851</f>
        <v>91320.9</v>
      </c>
      <c r="E844" s="2">
        <v>0</v>
      </c>
      <c r="F844" s="2">
        <v>0</v>
      </c>
      <c r="G844" s="3">
        <f t="shared" si="34"/>
        <v>224140.00125</v>
      </c>
      <c r="H844" s="3">
        <f t="shared" si="35"/>
        <v>0.15000000000873115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64834.39</v>
      </c>
      <c r="D848" s="2">
        <f>'PR-RAS'!E855</f>
        <v>85587.87</v>
      </c>
      <c r="E848" s="2">
        <v>0</v>
      </c>
      <c r="F848" s="2">
        <v>0</v>
      </c>
      <c r="G848" s="3">
        <f t="shared" si="34"/>
        <v>199900.58011000001</v>
      </c>
      <c r="H848" s="3">
        <f t="shared" si="35"/>
        <v>0.52000000000407454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32074.44</v>
      </c>
      <c r="D967" s="2">
        <f>'PR-RAS'!E974</f>
        <v>0</v>
      </c>
      <c r="E967" s="2">
        <v>0</v>
      </c>
      <c r="F967" s="2">
        <v>0</v>
      </c>
      <c r="G967" s="3">
        <f t="shared" si="34"/>
        <v>30983.909039999999</v>
      </c>
      <c r="H967" s="3">
        <f t="shared" si="35"/>
        <v>0.43999999999869033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8840900.6799999997</v>
      </c>
      <c r="D1011" s="7">
        <f>BILANCA!E6</f>
        <v>11386580.41</v>
      </c>
      <c r="E1011" s="7">
        <v>0</v>
      </c>
      <c r="F1011" s="7">
        <v>0</v>
      </c>
      <c r="G1011" s="8">
        <f t="shared" ref="G1011:G1306" si="38">B1011/1000*C1011+B1011/500*D1011</f>
        <v>31614.061500000003</v>
      </c>
      <c r="H1011" s="8">
        <f t="shared" si="35"/>
        <v>0.73000000044703484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7987912.7699999986</v>
      </c>
      <c r="D1012" s="2">
        <f>BILANCA!E7</f>
        <v>10733407.630000001</v>
      </c>
      <c r="E1012" s="2">
        <v>0</v>
      </c>
      <c r="F1012" s="2">
        <v>0</v>
      </c>
      <c r="G1012" s="3">
        <f t="shared" si="38"/>
        <v>58909.456060000004</v>
      </c>
      <c r="H1012" s="3">
        <f t="shared" si="35"/>
        <v>0.60000000055879354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664806.16999999993</v>
      </c>
      <c r="D1013" s="2">
        <f>BILANCA!E8</f>
        <v>682376.5</v>
      </c>
      <c r="E1013" s="2">
        <v>0</v>
      </c>
      <c r="F1013" s="2">
        <v>0</v>
      </c>
      <c r="G1013" s="3">
        <f t="shared" si="38"/>
        <v>6088.6775099999995</v>
      </c>
      <c r="H1013" s="3">
        <f t="shared" si="35"/>
        <v>0.66999999992549419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664015.01</v>
      </c>
      <c r="D1014" s="2">
        <f>BILANCA!E9</f>
        <v>682064.39</v>
      </c>
      <c r="E1014" s="2">
        <v>0</v>
      </c>
      <c r="F1014" s="2">
        <v>0</v>
      </c>
      <c r="G1014" s="3">
        <f t="shared" si="38"/>
        <v>8112.5751600000003</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90464.09</v>
      </c>
      <c r="D1015" s="2">
        <f>BILANCA!E10</f>
        <v>90464.09</v>
      </c>
      <c r="E1015" s="2">
        <v>0</v>
      </c>
      <c r="F1015" s="2">
        <v>0</v>
      </c>
      <c r="G1015" s="3">
        <f t="shared" si="38"/>
        <v>1356.96135</v>
      </c>
      <c r="H1015" s="3">
        <f t="shared" si="35"/>
        <v>0.17999999999301508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89672.93</v>
      </c>
      <c r="D1016" s="2">
        <f>BILANCA!E11</f>
        <v>90151.98</v>
      </c>
      <c r="E1016" s="2">
        <v>0</v>
      </c>
      <c r="F1016" s="2">
        <v>0</v>
      </c>
      <c r="G1016" s="3">
        <f t="shared" si="38"/>
        <v>1619.8613399999999</v>
      </c>
      <c r="H1016" s="3">
        <f t="shared" si="35"/>
        <v>9.0000000011059456E-2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6369837.5099999988</v>
      </c>
      <c r="D1017" s="2">
        <f>BILANCA!E12</f>
        <v>6403522.3600000013</v>
      </c>
      <c r="E1017" s="2">
        <v>0</v>
      </c>
      <c r="F1017" s="2">
        <v>0</v>
      </c>
      <c r="G1017" s="3">
        <f t="shared" si="38"/>
        <v>134238.17561000001</v>
      </c>
      <c r="H1017" s="3">
        <f t="shared" si="35"/>
        <v>0.85000000242143869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6048361.0999999996</v>
      </c>
      <c r="D1018" s="2">
        <f>BILANCA!E13</f>
        <v>6108234.5700000012</v>
      </c>
      <c r="E1018" s="2">
        <v>0</v>
      </c>
      <c r="F1018" s="2">
        <v>0</v>
      </c>
      <c r="G1018" s="3">
        <f t="shared" si="38"/>
        <v>146118.64192000002</v>
      </c>
      <c r="H1018" s="3">
        <f t="shared" si="35"/>
        <v>0.52999999839812517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7963.37</v>
      </c>
      <c r="D1019" s="2">
        <f>BILANCA!E14</f>
        <v>7963.37</v>
      </c>
      <c r="E1019" s="2">
        <v>0</v>
      </c>
      <c r="F1019" s="2">
        <v>0</v>
      </c>
      <c r="G1019" s="3">
        <f t="shared" si="38"/>
        <v>215.01098999999999</v>
      </c>
      <c r="H1019" s="3">
        <f t="shared" si="35"/>
        <v>0.73999999999978172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2966032.41</v>
      </c>
      <c r="D1020" s="2">
        <f>BILANCA!E15</f>
        <v>2966032.41</v>
      </c>
      <c r="E1020" s="2">
        <v>0</v>
      </c>
      <c r="F1020" s="2">
        <v>0</v>
      </c>
      <c r="G1020" s="3">
        <f t="shared" si="38"/>
        <v>88980.972300000009</v>
      </c>
      <c r="H1020" s="3">
        <f t="shared" si="35"/>
        <v>0.82000000029802322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3116501.96</v>
      </c>
      <c r="D1021" s="2">
        <f>BILANCA!E16</f>
        <v>3193434.19</v>
      </c>
      <c r="E1021" s="2">
        <v>0</v>
      </c>
      <c r="F1021" s="2">
        <v>0</v>
      </c>
      <c r="G1021" s="3">
        <f t="shared" si="38"/>
        <v>104537.07373999999</v>
      </c>
      <c r="H1021" s="3">
        <f t="shared" si="35"/>
        <v>0.22999999998137355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5179601.96</v>
      </c>
      <c r="D1022" s="2">
        <f>BILANCA!E17</f>
        <v>5386675.2300000004</v>
      </c>
      <c r="E1022" s="2">
        <v>0</v>
      </c>
      <c r="F1022" s="2">
        <v>0</v>
      </c>
      <c r="G1022" s="3">
        <f t="shared" si="38"/>
        <v>191435.42904000002</v>
      </c>
      <c r="H1022" s="3">
        <f t="shared" si="35"/>
        <v>0.27000000048428774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5221738.5999999996</v>
      </c>
      <c r="D1023" s="2">
        <f>BILANCA!E18</f>
        <v>5445870.6299999999</v>
      </c>
      <c r="E1023" s="2">
        <v>0</v>
      </c>
      <c r="F1023" s="2">
        <v>0</v>
      </c>
      <c r="G1023" s="3">
        <f t="shared" si="38"/>
        <v>209475.23817999999</v>
      </c>
      <c r="H1023" s="3">
        <f t="shared" si="35"/>
        <v>0.77000000048428774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212466.92999999993</v>
      </c>
      <c r="D1024" s="2">
        <f>BILANCA!E19</f>
        <v>208303.07000000007</v>
      </c>
      <c r="E1024" s="2">
        <v>0</v>
      </c>
      <c r="F1024" s="2">
        <v>0</v>
      </c>
      <c r="G1024" s="3">
        <f t="shared" si="38"/>
        <v>8807.0229800000016</v>
      </c>
      <c r="H1024" s="3">
        <f t="shared" si="35"/>
        <v>0.14000000013038516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179712.54</v>
      </c>
      <c r="D1025" s="2">
        <f>BILANCA!E20</f>
        <v>189300.32</v>
      </c>
      <c r="E1025" s="2">
        <v>0</v>
      </c>
      <c r="F1025" s="2">
        <v>0</v>
      </c>
      <c r="G1025" s="3">
        <f t="shared" si="38"/>
        <v>8374.6977000000006</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19806.349999999999</v>
      </c>
      <c r="D1026" s="2">
        <f>BILANCA!E21</f>
        <v>19891.849999999999</v>
      </c>
      <c r="E1026" s="2">
        <v>0</v>
      </c>
      <c r="F1026" s="2">
        <v>0</v>
      </c>
      <c r="G1026" s="3">
        <f t="shared" si="38"/>
        <v>953.44079999999985</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111436</v>
      </c>
      <c r="D1027" s="2">
        <f>BILANCA!E22</f>
        <v>112873.36</v>
      </c>
      <c r="E1027" s="2">
        <v>0</v>
      </c>
      <c r="F1027" s="2">
        <v>0</v>
      </c>
      <c r="G1027" s="3">
        <f t="shared" si="38"/>
        <v>5732.1062400000001</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37276.85</v>
      </c>
      <c r="D1029" s="2">
        <f>BILANCA!E24</f>
        <v>37291.839999999997</v>
      </c>
      <c r="E1029" s="2">
        <v>0</v>
      </c>
      <c r="F1029" s="2">
        <v>0</v>
      </c>
      <c r="G1029" s="3">
        <f t="shared" si="38"/>
        <v>2125.35007</v>
      </c>
      <c r="H1029" s="3">
        <f t="shared" si="35"/>
        <v>0.31000000000494765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51906.55</v>
      </c>
      <c r="D1030" s="2">
        <f>BILANCA!E25</f>
        <v>54054.58</v>
      </c>
      <c r="E1030" s="2">
        <v>0</v>
      </c>
      <c r="F1030" s="2">
        <v>0</v>
      </c>
      <c r="G1030" s="3">
        <f t="shared" si="38"/>
        <v>3200.3141999999998</v>
      </c>
      <c r="H1030" s="3">
        <f t="shared" si="35"/>
        <v>0.86999999999534339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566722.91</v>
      </c>
      <c r="D1031" s="2">
        <f>BILANCA!E26</f>
        <v>602670.06000000006</v>
      </c>
      <c r="E1031" s="2">
        <v>0</v>
      </c>
      <c r="F1031" s="2">
        <v>0</v>
      </c>
      <c r="G1031" s="3">
        <f t="shared" si="38"/>
        <v>37213.323630000006</v>
      </c>
      <c r="H1031" s="3">
        <f t="shared" si="35"/>
        <v>0.15000000002328306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754394.27</v>
      </c>
      <c r="D1033" s="2">
        <f>BILANCA!E28</f>
        <v>807778.94</v>
      </c>
      <c r="E1033" s="2">
        <v>0</v>
      </c>
      <c r="F1033" s="2">
        <v>0</v>
      </c>
      <c r="G1033" s="3">
        <f t="shared" si="38"/>
        <v>54508.899449999997</v>
      </c>
      <c r="H1033" s="3">
        <f t="shared" si="35"/>
        <v>0.33000000007450581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10993.870000000003</v>
      </c>
      <c r="D1034" s="2">
        <f>BILANCA!E29</f>
        <v>5716.8100000000049</v>
      </c>
      <c r="E1034" s="2">
        <v>0</v>
      </c>
      <c r="F1034" s="2">
        <v>0</v>
      </c>
      <c r="G1034" s="3">
        <f t="shared" si="38"/>
        <v>538.25976000000037</v>
      </c>
      <c r="H1034" s="3">
        <f t="shared" si="35"/>
        <v>0.319999999992433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51559.48</v>
      </c>
      <c r="D1035" s="2">
        <f>BILANCA!E30</f>
        <v>51559.48</v>
      </c>
      <c r="E1035" s="2">
        <v>0</v>
      </c>
      <c r="F1035" s="2">
        <v>0</v>
      </c>
      <c r="G1035" s="3">
        <f t="shared" si="38"/>
        <v>3866.9610000000002</v>
      </c>
      <c r="H1035" s="3">
        <f t="shared" si="35"/>
        <v>0.96000000000640284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40565.61</v>
      </c>
      <c r="D1039" s="2">
        <f>BILANCA!E34</f>
        <v>45842.67</v>
      </c>
      <c r="E1039" s="2">
        <v>0</v>
      </c>
      <c r="F1039" s="2">
        <v>0</v>
      </c>
      <c r="G1039" s="3">
        <f t="shared" si="38"/>
        <v>3835.2775499999998</v>
      </c>
      <c r="H1039" s="3">
        <f t="shared" si="35"/>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39136.47</v>
      </c>
      <c r="D1040" s="2">
        <f>BILANCA!E35</f>
        <v>38285.87999999999</v>
      </c>
      <c r="E1040" s="2">
        <v>0</v>
      </c>
      <c r="F1040" s="2">
        <v>0</v>
      </c>
      <c r="G1040" s="3">
        <f t="shared" si="38"/>
        <v>3471.2468999999992</v>
      </c>
      <c r="H1040" s="3">
        <f t="shared" si="35"/>
        <v>0.59000000001105946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138537.41</v>
      </c>
      <c r="D1041" s="2">
        <f>BILANCA!E36</f>
        <v>153313.04999999999</v>
      </c>
      <c r="E1041" s="2">
        <v>0</v>
      </c>
      <c r="F1041" s="2">
        <v>0</v>
      </c>
      <c r="G1041" s="3">
        <f t="shared" si="38"/>
        <v>13800.068809999999</v>
      </c>
      <c r="H1041" s="3">
        <f t="shared" si="35"/>
        <v>0.45999999999185093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99400.94</v>
      </c>
      <c r="D1045" s="2">
        <f>BILANCA!E40</f>
        <v>115027.17</v>
      </c>
      <c r="E1045" s="2">
        <v>0</v>
      </c>
      <c r="F1045" s="2">
        <v>0</v>
      </c>
      <c r="G1045" s="3">
        <f t="shared" si="38"/>
        <v>11530.934800000001</v>
      </c>
      <c r="H1045" s="3">
        <f t="shared" si="35"/>
        <v>0.22999999999592546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38280.839999999997</v>
      </c>
      <c r="D1047" s="2">
        <f>BILANCA!E42</f>
        <v>38280.839999999997</v>
      </c>
      <c r="E1047" s="2">
        <v>0</v>
      </c>
      <c r="F1047" s="2">
        <v>0</v>
      </c>
      <c r="G1047" s="3">
        <f t="shared" si="38"/>
        <v>4249.1732400000001</v>
      </c>
      <c r="H1047" s="3">
        <f t="shared" si="35"/>
        <v>0.32000000000698492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38280.839999999997</v>
      </c>
      <c r="D1049" s="2">
        <f>BILANCA!E44</f>
        <v>38280.839999999997</v>
      </c>
      <c r="E1049" s="2">
        <v>0</v>
      </c>
      <c r="F1049" s="2">
        <v>0</v>
      </c>
      <c r="G1049" s="3">
        <f t="shared" si="38"/>
        <v>4478.8582799999995</v>
      </c>
      <c r="H1049" s="3">
        <f t="shared" si="35"/>
        <v>0.32000000000698492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58879.139999999985</v>
      </c>
      <c r="D1050" s="2">
        <f>BILANCA!E45</f>
        <v>42982.03</v>
      </c>
      <c r="E1050" s="2">
        <v>0</v>
      </c>
      <c r="F1050" s="2">
        <v>0</v>
      </c>
      <c r="G1050" s="3">
        <f t="shared" si="38"/>
        <v>5793.7279999999992</v>
      </c>
      <c r="H1050" s="3">
        <f t="shared" si="35"/>
        <v>0.16999999998370185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50025.71</v>
      </c>
      <c r="D1052" s="2">
        <f>BILANCA!E47</f>
        <v>51364.87</v>
      </c>
      <c r="E1052" s="2">
        <v>0</v>
      </c>
      <c r="F1052" s="2">
        <v>0</v>
      </c>
      <c r="G1052" s="3">
        <f t="shared" si="38"/>
        <v>6415.7289000000001</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164582.74</v>
      </c>
      <c r="D1053" s="2">
        <f>BILANCA!E48</f>
        <v>164582.74</v>
      </c>
      <c r="E1053" s="2">
        <v>0</v>
      </c>
      <c r="F1053" s="2">
        <v>0</v>
      </c>
      <c r="G1053" s="3">
        <f t="shared" si="38"/>
        <v>21231.173459999998</v>
      </c>
      <c r="H1053" s="3">
        <f t="shared" si="35"/>
        <v>0.52000000001862645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86690.9</v>
      </c>
      <c r="D1054" s="2">
        <f>BILANCA!E49</f>
        <v>86690.9</v>
      </c>
      <c r="E1054" s="2">
        <v>0</v>
      </c>
      <c r="F1054" s="2">
        <v>0</v>
      </c>
      <c r="G1054" s="3">
        <f t="shared" si="38"/>
        <v>11443.198799999998</v>
      </c>
      <c r="H1054" s="3">
        <f t="shared" si="35"/>
        <v>0.20000000001164153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242420.21</v>
      </c>
      <c r="D1055" s="2">
        <f>BILANCA!E50</f>
        <v>259656.48</v>
      </c>
      <c r="E1055" s="2">
        <v>0</v>
      </c>
      <c r="F1055" s="2">
        <v>0</v>
      </c>
      <c r="G1055" s="3">
        <f t="shared" si="38"/>
        <v>34277.99265</v>
      </c>
      <c r="H1055" s="3">
        <f t="shared" si="35"/>
        <v>0.69000000000232831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127067.69</v>
      </c>
      <c r="D1059" s="2">
        <f>BILANCA!E54</f>
        <v>130202.63</v>
      </c>
      <c r="E1059" s="2">
        <v>0</v>
      </c>
      <c r="F1059" s="2">
        <v>0</v>
      </c>
      <c r="G1059" s="3">
        <f t="shared" si="38"/>
        <v>18986.174550000003</v>
      </c>
      <c r="H1059" s="3">
        <f t="shared" si="35"/>
        <v>0.67999999999301508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127067.69</v>
      </c>
      <c r="D1060" s="2">
        <f>BILANCA!E55</f>
        <v>130202.63</v>
      </c>
      <c r="E1060" s="2">
        <v>0</v>
      </c>
      <c r="F1060" s="2">
        <v>0</v>
      </c>
      <c r="G1060" s="3">
        <f t="shared" si="38"/>
        <v>19373.647499999999</v>
      </c>
      <c r="H1060" s="3">
        <f t="shared" si="35"/>
        <v>0.67999999999301508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953269.09</v>
      </c>
      <c r="D1061" s="2">
        <f>BILANCA!E56</f>
        <v>3647508.77</v>
      </c>
      <c r="E1061" s="2">
        <v>0</v>
      </c>
      <c r="F1061" s="2">
        <v>0</v>
      </c>
      <c r="G1061" s="3">
        <f t="shared" si="38"/>
        <v>420662.61812999996</v>
      </c>
      <c r="H1061" s="3">
        <f t="shared" si="35"/>
        <v>0.31999999994877726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932369.08</v>
      </c>
      <c r="D1062" s="2">
        <f>BILANCA!E57</f>
        <v>3604233.52</v>
      </c>
      <c r="E1062" s="2">
        <v>0</v>
      </c>
      <c r="F1062" s="2">
        <v>0</v>
      </c>
      <c r="G1062" s="3">
        <f t="shared" si="38"/>
        <v>423323.47823999997</v>
      </c>
      <c r="H1062" s="3">
        <f t="shared" si="35"/>
        <v>0.55999999993946403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99.75</v>
      </c>
      <c r="D1063" s="2">
        <f>BILANCA!E58</f>
        <v>0</v>
      </c>
      <c r="E1063" s="2">
        <v>0</v>
      </c>
      <c r="F1063" s="2">
        <v>0</v>
      </c>
      <c r="G1063" s="3">
        <f t="shared" si="38"/>
        <v>5.2867499999999996</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20617.77</v>
      </c>
      <c r="D1066" s="2">
        <f>BILANCA!E61</f>
        <v>43092.76</v>
      </c>
      <c r="E1066" s="2">
        <v>0</v>
      </c>
      <c r="F1066" s="2">
        <v>0</v>
      </c>
      <c r="G1066" s="3">
        <f t="shared" si="38"/>
        <v>5980.9842400000007</v>
      </c>
      <c r="H1066" s="3">
        <f t="shared" si="35"/>
        <v>0.46999999999752617</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182.49</v>
      </c>
      <c r="D1067" s="2">
        <f>BILANCA!E62</f>
        <v>182.49</v>
      </c>
      <c r="E1067" s="2">
        <v>0</v>
      </c>
      <c r="F1067" s="2">
        <v>0</v>
      </c>
      <c r="G1067" s="3">
        <f t="shared" si="38"/>
        <v>31.20579</v>
      </c>
      <c r="H1067" s="3">
        <f t="shared" si="35"/>
        <v>0.98000000000001819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852987.91000000015</v>
      </c>
      <c r="D1074" s="2">
        <f>BILANCA!E69</f>
        <v>653172.78</v>
      </c>
      <c r="E1074" s="2">
        <v>0</v>
      </c>
      <c r="F1074" s="2">
        <v>0</v>
      </c>
      <c r="G1074" s="3">
        <f t="shared" si="38"/>
        <v>138197.34208</v>
      </c>
      <c r="H1074" s="3">
        <f t="shared" si="35"/>
        <v>0.30999999982304871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474662.32</v>
      </c>
      <c r="D1075" s="2">
        <f>BILANCA!E70</f>
        <v>182685.46</v>
      </c>
      <c r="E1075" s="2">
        <v>0</v>
      </c>
      <c r="F1075" s="2">
        <v>0</v>
      </c>
      <c r="G1075" s="3">
        <f t="shared" si="38"/>
        <v>54602.160600000003</v>
      </c>
      <c r="H1075" s="3">
        <f t="shared" si="35"/>
        <v>0.77999999999883585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474662.32</v>
      </c>
      <c r="D1076" s="2">
        <f>BILANCA!E71</f>
        <v>182685.46</v>
      </c>
      <c r="E1076" s="2">
        <v>0</v>
      </c>
      <c r="F1076" s="2">
        <v>0</v>
      </c>
      <c r="G1076" s="3">
        <f t="shared" si="38"/>
        <v>55442.19384</v>
      </c>
      <c r="H1076" s="3">
        <f t="shared" si="35"/>
        <v>0.77999999999883585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474662.32</v>
      </c>
      <c r="D1078" s="2">
        <f>BILANCA!E73</f>
        <v>182685.46</v>
      </c>
      <c r="E1078" s="2">
        <v>0</v>
      </c>
      <c r="F1078" s="2">
        <v>0</v>
      </c>
      <c r="G1078" s="3">
        <f t="shared" si="38"/>
        <v>57122.260320000001</v>
      </c>
      <c r="H1078" s="3">
        <f t="shared" si="35"/>
        <v>0.77999999999883585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5768.53</v>
      </c>
      <c r="D1087" s="2">
        <f>BILANCA!E82</f>
        <v>5619.48</v>
      </c>
      <c r="E1087" s="2">
        <v>0</v>
      </c>
      <c r="F1087" s="2">
        <v>0</v>
      </c>
      <c r="G1087" s="3">
        <f t="shared" si="38"/>
        <v>1309.57673</v>
      </c>
      <c r="H1087" s="3">
        <f t="shared" si="35"/>
        <v>0.9499999999998181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200</v>
      </c>
      <c r="E1089" s="2">
        <v>0</v>
      </c>
      <c r="F1089" s="2">
        <v>0</v>
      </c>
      <c r="G1089" s="3">
        <f t="shared" si="38"/>
        <v>31.6</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413.75</v>
      </c>
      <c r="D1090" s="2">
        <f>BILANCA!E85</f>
        <v>246.5</v>
      </c>
      <c r="E1090" s="2">
        <v>0</v>
      </c>
      <c r="F1090" s="2">
        <v>0</v>
      </c>
      <c r="G1090" s="3">
        <f t="shared" si="38"/>
        <v>72.539999999999992</v>
      </c>
      <c r="H1090" s="3">
        <f t="shared" si="35"/>
        <v>0.75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5354.78</v>
      </c>
      <c r="D1092" s="2">
        <f>BILANCA!E87</f>
        <v>5172.9799999999996</v>
      </c>
      <c r="E1092" s="2">
        <v>0</v>
      </c>
      <c r="F1092" s="2">
        <v>0</v>
      </c>
      <c r="G1092" s="3">
        <f t="shared" si="38"/>
        <v>1287.4606799999999</v>
      </c>
      <c r="H1092" s="3">
        <f t="shared" si="35"/>
        <v>0.24000000000069122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223067.22</v>
      </c>
      <c r="D1140" s="2">
        <f>BILANCA!E135</f>
        <v>223067.22</v>
      </c>
      <c r="E1140" s="2">
        <v>0</v>
      </c>
      <c r="F1140" s="2">
        <v>0</v>
      </c>
      <c r="G1140" s="3">
        <f t="shared" si="38"/>
        <v>86996.215800000005</v>
      </c>
      <c r="H1140" s="3">
        <f t="shared" si="41"/>
        <v>0.44000000000232831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223067.22</v>
      </c>
      <c r="D1141" s="2">
        <f>BILANCA!E136</f>
        <v>223067.22</v>
      </c>
      <c r="E1141" s="2">
        <v>0</v>
      </c>
      <c r="F1141" s="2">
        <v>0</v>
      </c>
      <c r="G1141" s="3">
        <f t="shared" si="38"/>
        <v>87665.417459999997</v>
      </c>
      <c r="H1141" s="3">
        <f t="shared" si="41"/>
        <v>0.44000000000232831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3981.68</v>
      </c>
      <c r="D1145" s="2">
        <f>BILANCA!E140</f>
        <v>3981.68</v>
      </c>
      <c r="E1145" s="2">
        <v>0</v>
      </c>
      <c r="F1145" s="2">
        <v>0</v>
      </c>
      <c r="G1145" s="3">
        <f t="shared" si="38"/>
        <v>1612.5803999999998</v>
      </c>
      <c r="H1145" s="3">
        <f t="shared" si="41"/>
        <v>0.64000000000032742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219085.54</v>
      </c>
      <c r="D1147" s="2">
        <f>BILANCA!E142</f>
        <v>219085.54</v>
      </c>
      <c r="E1147" s="2">
        <v>0</v>
      </c>
      <c r="F1147" s="2">
        <v>0</v>
      </c>
      <c r="G1147" s="3">
        <f t="shared" si="38"/>
        <v>90044.156940000015</v>
      </c>
      <c r="H1147" s="3">
        <f t="shared" si="41"/>
        <v>0.91999999998370185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72167.070000000007</v>
      </c>
      <c r="D1152" s="2">
        <f>BILANCA!E147</f>
        <v>218353.75</v>
      </c>
      <c r="E1152" s="2">
        <v>0</v>
      </c>
      <c r="F1152" s="2">
        <v>0</v>
      </c>
      <c r="G1152" s="3">
        <f t="shared" si="38"/>
        <v>72260.188939999993</v>
      </c>
      <c r="H1152" s="3">
        <f t="shared" si="41"/>
        <v>0.32000000000698492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29552.33</v>
      </c>
      <c r="D1153" s="2">
        <f>BILANCA!E148</f>
        <v>46920.639999999999</v>
      </c>
      <c r="E1153" s="2">
        <v>0</v>
      </c>
      <c r="F1153" s="2">
        <v>0</v>
      </c>
      <c r="G1153" s="3">
        <f t="shared" si="38"/>
        <v>17645.286229999998</v>
      </c>
      <c r="H1153" s="3">
        <f t="shared" si="41"/>
        <v>0.69000000000232831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15289.66</v>
      </c>
      <c r="D1155" s="2">
        <f>BILANCA!E150</f>
        <v>174613.63</v>
      </c>
      <c r="E1155" s="2">
        <v>0</v>
      </c>
      <c r="F1155" s="2">
        <v>0</v>
      </c>
      <c r="G1155" s="3">
        <f t="shared" si="38"/>
        <v>52854.953399999991</v>
      </c>
      <c r="H1155" s="3">
        <f t="shared" si="41"/>
        <v>0.70999999999548891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14394.66</v>
      </c>
      <c r="D1158" s="2">
        <f>BILANCA!E153</f>
        <v>39.78</v>
      </c>
      <c r="E1158" s="2">
        <v>0</v>
      </c>
      <c r="F1158" s="2">
        <v>0</v>
      </c>
      <c r="G1158" s="3">
        <f t="shared" si="38"/>
        <v>2142.1845599999997</v>
      </c>
      <c r="H1158" s="3">
        <f t="shared" si="41"/>
        <v>0.56000000000014438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895</v>
      </c>
      <c r="D1161" s="2">
        <f>BILANCA!E156</f>
        <v>0</v>
      </c>
      <c r="E1161" s="2">
        <v>0</v>
      </c>
      <c r="F1161" s="2">
        <v>0</v>
      </c>
      <c r="G1161" s="3">
        <f t="shared" si="38"/>
        <v>135.14499999999998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174573.85</v>
      </c>
      <c r="E1163" s="2">
        <v>0</v>
      </c>
      <c r="F1163" s="2">
        <v>0</v>
      </c>
      <c r="G1163" s="3">
        <f t="shared" si="38"/>
        <v>53419.598100000003</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20509.21</v>
      </c>
      <c r="D1164" s="2">
        <f>BILANCA!E159</f>
        <v>17701.87</v>
      </c>
      <c r="E1164" s="2">
        <v>0</v>
      </c>
      <c r="F1164" s="2">
        <v>0</v>
      </c>
      <c r="G1164" s="3">
        <f t="shared" si="38"/>
        <v>8610.5942999999988</v>
      </c>
      <c r="H1164" s="3">
        <f t="shared" si="41"/>
        <v>0.34000000000014552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30151.48</v>
      </c>
      <c r="D1165" s="2">
        <f>BILANCA!E160</f>
        <v>28698.37</v>
      </c>
      <c r="E1165" s="2">
        <v>0</v>
      </c>
      <c r="F1165" s="2">
        <v>0</v>
      </c>
      <c r="G1165" s="3">
        <f t="shared" si="38"/>
        <v>13569.974099999999</v>
      </c>
      <c r="H1165" s="3">
        <f t="shared" si="41"/>
        <v>0.84999999999854481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13479.08</v>
      </c>
      <c r="D1166" s="2">
        <f>BILANCA!E161</f>
        <v>10663.47</v>
      </c>
      <c r="E1166" s="2">
        <v>0</v>
      </c>
      <c r="F1166" s="2">
        <v>0</v>
      </c>
      <c r="G1166" s="3">
        <f t="shared" si="38"/>
        <v>5429.7391200000002</v>
      </c>
      <c r="H1166" s="3">
        <f t="shared" si="41"/>
        <v>0.5499999999992724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2425.34</v>
      </c>
      <c r="D1168" s="2">
        <f>BILANCA!E163</f>
        <v>321.76</v>
      </c>
      <c r="E1168" s="2">
        <v>0</v>
      </c>
      <c r="F1168" s="2">
        <v>0</v>
      </c>
      <c r="G1168" s="3">
        <f t="shared" si="38"/>
        <v>484.87988000000001</v>
      </c>
      <c r="H1168" s="3">
        <f t="shared" si="41"/>
        <v>0.58000000000015461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39240.03</v>
      </c>
      <c r="D1169" s="2">
        <f>BILANCA!E164</f>
        <v>60565.99</v>
      </c>
      <c r="E1169" s="2">
        <v>0</v>
      </c>
      <c r="F1169" s="2">
        <v>0</v>
      </c>
      <c r="G1169" s="3">
        <f t="shared" si="38"/>
        <v>25499.149589999997</v>
      </c>
      <c r="H1169" s="3">
        <f t="shared" si="41"/>
        <v>4.0000000000873115E-2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77322.77</v>
      </c>
      <c r="D1176" s="2">
        <f>BILANCA!E171</f>
        <v>23446.87</v>
      </c>
      <c r="E1176" s="2">
        <v>0</v>
      </c>
      <c r="F1176" s="2">
        <v>0</v>
      </c>
      <c r="G1176" s="3">
        <f t="shared" si="38"/>
        <v>20619.94066</v>
      </c>
      <c r="H1176" s="3">
        <f t="shared" si="41"/>
        <v>0.3599999999969441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23446.87</v>
      </c>
      <c r="E1177" s="2">
        <v>0</v>
      </c>
      <c r="F1177" s="2">
        <v>0</v>
      </c>
      <c r="G1177" s="3">
        <f t="shared" si="38"/>
        <v>7831.2545799999998</v>
      </c>
      <c r="H1177" s="3">
        <f t="shared" si="41"/>
        <v>0.13000000000101863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77322.77</v>
      </c>
      <c r="D1179" s="2">
        <f>BILANCA!E174</f>
        <v>0</v>
      </c>
      <c r="E1179" s="2">
        <v>0</v>
      </c>
      <c r="F1179" s="2">
        <v>0</v>
      </c>
      <c r="G1179" s="3">
        <f t="shared" si="38"/>
        <v>13067.548130000001</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8840900.6799999997</v>
      </c>
      <c r="D1180" s="2">
        <f>BILANCA!E176</f>
        <v>11386580.409999998</v>
      </c>
      <c r="E1180" s="2">
        <v>0</v>
      </c>
      <c r="F1180" s="2">
        <v>0</v>
      </c>
      <c r="G1180" s="3">
        <f t="shared" si="38"/>
        <v>5374390.4550000001</v>
      </c>
      <c r="H1180" s="3">
        <f t="shared" si="41"/>
        <v>0.72999999858438969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344157.6</v>
      </c>
      <c r="D1181" s="2">
        <f>BILANCA!E177</f>
        <v>1135325.93</v>
      </c>
      <c r="E1181" s="2">
        <v>0</v>
      </c>
      <c r="F1181" s="2">
        <v>0</v>
      </c>
      <c r="G1181" s="3">
        <f t="shared" si="38"/>
        <v>447132.41765999998</v>
      </c>
      <c r="H1181" s="3">
        <f t="shared" si="41"/>
        <v>0.47000000008847564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193391.83</v>
      </c>
      <c r="D1182" s="2">
        <f>BILANCA!E178</f>
        <v>279000.56</v>
      </c>
      <c r="E1182" s="2">
        <v>0</v>
      </c>
      <c r="F1182" s="2">
        <v>0</v>
      </c>
      <c r="G1182" s="3">
        <f t="shared" si="38"/>
        <v>129239.58739999999</v>
      </c>
      <c r="H1182" s="3">
        <f t="shared" si="41"/>
        <v>0.61000000001513399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77488.649999999994</v>
      </c>
      <c r="D1183" s="2">
        <f>BILANCA!E179</f>
        <v>97487.41</v>
      </c>
      <c r="E1183" s="2">
        <v>0</v>
      </c>
      <c r="F1183" s="2">
        <v>0</v>
      </c>
      <c r="G1183" s="3">
        <f t="shared" si="38"/>
        <v>47136.180309999996</v>
      </c>
      <c r="H1183" s="3">
        <f t="shared" si="41"/>
        <v>0.76000000000931323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70080.350000000006</v>
      </c>
      <c r="D1184" s="2">
        <f>BILANCA!E180</f>
        <v>78664.47</v>
      </c>
      <c r="E1184" s="2">
        <v>0</v>
      </c>
      <c r="F1184" s="2">
        <v>0</v>
      </c>
      <c r="G1184" s="3">
        <f t="shared" si="38"/>
        <v>39569.216459999996</v>
      </c>
      <c r="H1184" s="3">
        <f t="shared" si="41"/>
        <v>0.82000000000698492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475.02</v>
      </c>
      <c r="D1185" s="2">
        <f>BILANCA!E181</f>
        <v>778.62</v>
      </c>
      <c r="E1185" s="2">
        <v>0</v>
      </c>
      <c r="F1185" s="2">
        <v>0</v>
      </c>
      <c r="G1185" s="3">
        <f t="shared" si="38"/>
        <v>355.64549999999997</v>
      </c>
      <c r="H1185" s="3">
        <f t="shared" si="41"/>
        <v>0.39999999999997726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366.16</v>
      </c>
      <c r="E1187" s="2">
        <v>0</v>
      </c>
      <c r="F1187" s="2">
        <v>0</v>
      </c>
      <c r="G1187" s="3">
        <f t="shared" si="38"/>
        <v>129.62064000000001</v>
      </c>
      <c r="H1187" s="3">
        <f t="shared" si="41"/>
        <v>0.16000000000002501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475.02</v>
      </c>
      <c r="D1188" s="2">
        <f>BILANCA!E184</f>
        <v>412.46</v>
      </c>
      <c r="E1188" s="2">
        <v>0</v>
      </c>
      <c r="F1188" s="2">
        <v>0</v>
      </c>
      <c r="G1188" s="3">
        <f t="shared" si="38"/>
        <v>231.38932</v>
      </c>
      <c r="H1188" s="3">
        <f t="shared" si="41"/>
        <v>0.47999999999996135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933.75</v>
      </c>
      <c r="E1190" s="2">
        <v>0</v>
      </c>
      <c r="F1190" s="2">
        <v>0</v>
      </c>
      <c r="G1190" s="3">
        <f>B1190/1000*C1190+B1190/500*D1190</f>
        <v>336.15</v>
      </c>
      <c r="H1190" s="3">
        <f>ABS(C1190-ROUND(C1190,0))+ABS(D1190-ROUND(D1190,0))</f>
        <v>0.25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933.75</v>
      </c>
      <c r="E1194" s="2">
        <v>0</v>
      </c>
      <c r="F1194" s="2">
        <v>0</v>
      </c>
      <c r="G1194" s="3">
        <f t="shared" si="42"/>
        <v>343.62</v>
      </c>
      <c r="H1194" s="3">
        <f t="shared" si="43"/>
        <v>0.25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8676.3700000000008</v>
      </c>
      <c r="D1198" s="2">
        <f>BILANCA!E194</f>
        <v>42059.02</v>
      </c>
      <c r="E1198" s="2">
        <v>0</v>
      </c>
      <c r="F1198" s="2">
        <v>0</v>
      </c>
      <c r="G1198" s="3">
        <f t="shared" si="38"/>
        <v>17445.34908</v>
      </c>
      <c r="H1198" s="3">
        <f t="shared" si="41"/>
        <v>0.38999999999759893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36671.440000000002</v>
      </c>
      <c r="D1200" s="2">
        <f>BILANCA!E196</f>
        <v>59077.29</v>
      </c>
      <c r="E1200" s="2">
        <v>0</v>
      </c>
      <c r="F1200" s="2">
        <v>0</v>
      </c>
      <c r="G1200" s="3">
        <f t="shared" si="38"/>
        <v>29416.943800000001</v>
      </c>
      <c r="H1200" s="3">
        <f t="shared" si="41"/>
        <v>0.73000000000320142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65234.12</v>
      </c>
      <c r="D1201" s="2">
        <f>BILANCA!E197</f>
        <v>554381.73</v>
      </c>
      <c r="E1201" s="2">
        <v>0</v>
      </c>
      <c r="F1201" s="2">
        <v>0</v>
      </c>
      <c r="G1201" s="3">
        <f t="shared" si="38"/>
        <v>224233.53778000001</v>
      </c>
      <c r="H1201" s="3">
        <f t="shared" si="41"/>
        <v>0.3900000000212458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65234.12</v>
      </c>
      <c r="D1203" s="2">
        <f>BILANCA!E199</f>
        <v>386719</v>
      </c>
      <c r="E1203" s="2">
        <v>0</v>
      </c>
      <c r="F1203" s="2">
        <v>0</v>
      </c>
      <c r="G1203" s="3">
        <f t="shared" si="44"/>
        <v>161863.71916000001</v>
      </c>
      <c r="H1203" s="3">
        <f t="shared" si="45"/>
        <v>0.12000000000261934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167662.73000000001</v>
      </c>
      <c r="E1206" s="2">
        <v>0</v>
      </c>
      <c r="F1206" s="2">
        <v>0</v>
      </c>
      <c r="G1206" s="3">
        <f t="shared" si="44"/>
        <v>65723.790160000004</v>
      </c>
      <c r="H1206" s="3">
        <f t="shared" si="45"/>
        <v>0.26999999998952262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85531.65</v>
      </c>
      <c r="D1223" s="2">
        <f>BILANCA!E219</f>
        <v>278457.21000000002</v>
      </c>
      <c r="E1223" s="2">
        <v>0</v>
      </c>
      <c r="F1223" s="2">
        <v>0</v>
      </c>
      <c r="G1223" s="3">
        <f t="shared" si="38"/>
        <v>136841.01290999999</v>
      </c>
      <c r="H1223" s="3">
        <f t="shared" si="41"/>
        <v>0.56000000002677552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85531.65</v>
      </c>
      <c r="D1224" s="2">
        <f>BILANCA!E220</f>
        <v>278457.21000000002</v>
      </c>
      <c r="E1224" s="2">
        <v>0</v>
      </c>
      <c r="F1224" s="2">
        <v>0</v>
      </c>
      <c r="G1224" s="3">
        <f t="shared" si="38"/>
        <v>137483.45898</v>
      </c>
      <c r="H1224" s="3">
        <f t="shared" si="41"/>
        <v>0.56000000002677552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85531.65</v>
      </c>
      <c r="D1225" s="2">
        <f>BILANCA!E221</f>
        <v>278457.21000000002</v>
      </c>
      <c r="E1225" s="2">
        <v>0</v>
      </c>
      <c r="F1225" s="2">
        <v>0</v>
      </c>
      <c r="G1225" s="3">
        <f t="shared" si="38"/>
        <v>138125.90505</v>
      </c>
      <c r="H1225" s="3">
        <f t="shared" si="41"/>
        <v>0.56000000002677552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23486.43</v>
      </c>
      <c r="E1251" s="2">
        <v>0</v>
      </c>
      <c r="F1251" s="2">
        <v>0</v>
      </c>
      <c r="G1251" s="3">
        <f>B1251/1000*C1251+B1251/500*D1251</f>
        <v>11320.45926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8496743.0800000001</v>
      </c>
      <c r="D1255" s="2">
        <f>BILANCA!E251</f>
        <v>10251254.479999999</v>
      </c>
      <c r="E1255" s="2">
        <v>0</v>
      </c>
      <c r="F1255" s="2">
        <v>0</v>
      </c>
      <c r="G1255" s="3">
        <f t="shared" si="38"/>
        <v>7104816.7497999985</v>
      </c>
      <c r="H1255" s="3">
        <f t="shared" si="41"/>
        <v>0.55999999865889549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8142073.9299999997</v>
      </c>
      <c r="D1256" s="2">
        <f>BILANCA!E252</f>
        <v>10694643.229999999</v>
      </c>
      <c r="E1256" s="2">
        <v>0</v>
      </c>
      <c r="F1256" s="2">
        <v>0</v>
      </c>
      <c r="G1256" s="3">
        <f t="shared" si="38"/>
        <v>7264714.655939999</v>
      </c>
      <c r="H1256" s="3">
        <f t="shared" si="41"/>
        <v>0.29999999888241291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8227605.5800000001</v>
      </c>
      <c r="D1257" s="2">
        <f>BILANCA!E253</f>
        <v>10973100.439999999</v>
      </c>
      <c r="E1257" s="2">
        <v>0</v>
      </c>
      <c r="F1257" s="2">
        <v>0</v>
      </c>
      <c r="G1257" s="3">
        <f t="shared" si="38"/>
        <v>7452930.1956199994</v>
      </c>
      <c r="H1257" s="3">
        <f t="shared" si="41"/>
        <v>0.85999999940395355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85531.65</v>
      </c>
      <c r="D1258" s="2">
        <f>BILANCA!E254</f>
        <v>278457.21000000002</v>
      </c>
      <c r="E1258" s="2">
        <v>0</v>
      </c>
      <c r="F1258" s="2">
        <v>0</v>
      </c>
      <c r="G1258" s="3">
        <f t="shared" si="38"/>
        <v>159326.62536000001</v>
      </c>
      <c r="H1258" s="3">
        <f t="shared" si="41"/>
        <v>0.56000000002677552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283485.39</v>
      </c>
      <c r="D1259" s="2">
        <f>BILANCA!E255</f>
        <v>-660019.66999999993</v>
      </c>
      <c r="E1259" s="2">
        <v>0</v>
      </c>
      <c r="F1259" s="2">
        <v>0</v>
      </c>
      <c r="G1259" s="3">
        <f t="shared" si="38"/>
        <v>-258101.93354999996</v>
      </c>
      <c r="H1259" s="3">
        <f t="shared" si="41"/>
        <v>0.72000000008847564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490346.3</v>
      </c>
      <c r="D1260" s="2">
        <f>BILANCA!E256</f>
        <v>735812.73</v>
      </c>
      <c r="E1260" s="2">
        <v>0</v>
      </c>
      <c r="F1260" s="2">
        <v>0</v>
      </c>
      <c r="G1260" s="3">
        <f t="shared" si="38"/>
        <v>490492.94</v>
      </c>
      <c r="H1260" s="3">
        <f t="shared" si="41"/>
        <v>0.57000000000698492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490346.3</v>
      </c>
      <c r="D1261" s="2">
        <f>BILANCA!E257</f>
        <v>542887.17000000004</v>
      </c>
      <c r="E1261" s="2">
        <v>0</v>
      </c>
      <c r="F1261" s="2">
        <v>0</v>
      </c>
      <c r="G1261" s="3">
        <f t="shared" si="38"/>
        <v>395606.28064000001</v>
      </c>
      <c r="H1261" s="3">
        <f t="shared" si="41"/>
        <v>0.47000000003026798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192925.56</v>
      </c>
      <c r="E1263" s="2">
        <v>0</v>
      </c>
      <c r="F1263" s="2">
        <v>0</v>
      </c>
      <c r="G1263" s="3">
        <f t="shared" si="38"/>
        <v>97620.333360000004</v>
      </c>
      <c r="H1263" s="3">
        <f t="shared" si="41"/>
        <v>0.44000000000232831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206860.91</v>
      </c>
      <c r="D1264" s="2">
        <f>BILANCA!E260</f>
        <v>1395832.4</v>
      </c>
      <c r="E1264" s="2">
        <v>0</v>
      </c>
      <c r="F1264" s="2">
        <v>0</v>
      </c>
      <c r="G1264" s="3">
        <f t="shared" si="38"/>
        <v>761625.53033999994</v>
      </c>
      <c r="H1264" s="3">
        <f t="shared" si="41"/>
        <v>0.48999999990337528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174786.47</v>
      </c>
      <c r="D1266" s="2">
        <f>BILANCA!E262</f>
        <v>1395832.4</v>
      </c>
      <c r="E1266" s="2">
        <v>0</v>
      </c>
      <c r="F1266" s="2">
        <v>0</v>
      </c>
      <c r="G1266" s="3">
        <f t="shared" si="38"/>
        <v>759411.52512000001</v>
      </c>
      <c r="H1266" s="3">
        <f t="shared" si="41"/>
        <v>0.8699999999080319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32074.44</v>
      </c>
      <c r="D1267" s="2">
        <f>BILANCA!E263</f>
        <v>0</v>
      </c>
      <c r="E1267" s="2">
        <v>0</v>
      </c>
      <c r="F1267" s="2">
        <v>0</v>
      </c>
      <c r="G1267" s="3">
        <f t="shared" si="38"/>
        <v>8243.1310799999992</v>
      </c>
      <c r="H1267" s="3">
        <f t="shared" si="41"/>
        <v>0.43999999999869033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933.75</v>
      </c>
      <c r="E1268" s="2">
        <v>0</v>
      </c>
      <c r="F1268" s="2">
        <v>0</v>
      </c>
      <c r="G1268" s="3">
        <f>B1268/1000*C1268+B1268/500*D1268</f>
        <v>481.815</v>
      </c>
      <c r="H1268" s="3">
        <f>ABS(C1268-ROUND(C1268,0))+ABS(D1268-ROUND(D1268,0))</f>
        <v>0.25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933.75</v>
      </c>
      <c r="E1275" s="2">
        <v>0</v>
      </c>
      <c r="F1275" s="2">
        <v>0</v>
      </c>
      <c r="G1275" s="3">
        <f t="shared" si="46"/>
        <v>494.88750000000005</v>
      </c>
      <c r="H1275" s="3">
        <f t="shared" si="47"/>
        <v>0.25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71183.759999999995</v>
      </c>
      <c r="D1278" s="2">
        <f>BILANCA!E274</f>
        <v>217564.66999999998</v>
      </c>
      <c r="E1278" s="2">
        <v>0</v>
      </c>
      <c r="F1278" s="2">
        <v>0</v>
      </c>
      <c r="G1278" s="3">
        <f t="shared" si="38"/>
        <v>135691.91080000001</v>
      </c>
      <c r="H1278" s="3">
        <f t="shared" si="41"/>
        <v>0.57000000002153683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13947.82</v>
      </c>
      <c r="D1279" s="2">
        <f>BILANCA!E275</f>
        <v>25720.95</v>
      </c>
      <c r="E1279" s="2">
        <v>0</v>
      </c>
      <c r="F1279" s="2">
        <v>0</v>
      </c>
      <c r="G1279" s="3">
        <f t="shared" ref="G1279:G1294" si="48">B1279/1000*C1279+B1279/500*D1279</f>
        <v>17589.834680000004</v>
      </c>
      <c r="H1279" s="3">
        <f t="shared" ref="H1279:H1294" si="49">ABS(C1279-ROUND(C1279,0))+ABS(D1279-ROUND(D1279,0))</f>
        <v>0.22999999999956344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14394.66</v>
      </c>
      <c r="D1281" s="2">
        <f>BILANCA!E277</f>
        <v>159356.76999999999</v>
      </c>
      <c r="E1281" s="2">
        <v>0</v>
      </c>
      <c r="F1281" s="2">
        <v>0</v>
      </c>
      <c r="G1281" s="3">
        <f t="shared" si="48"/>
        <v>90272.32220000001</v>
      </c>
      <c r="H1281" s="3">
        <f t="shared" si="49"/>
        <v>0.5700000000106229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14394.66</v>
      </c>
      <c r="D1284" s="2">
        <f>BILANCA!E280</f>
        <v>39.78</v>
      </c>
      <c r="E1284" s="2">
        <v>0</v>
      </c>
      <c r="F1284" s="2">
        <v>0</v>
      </c>
      <c r="G1284" s="3">
        <f t="shared" si="48"/>
        <v>3965.9362799999999</v>
      </c>
      <c r="H1284" s="3">
        <f t="shared" si="49"/>
        <v>0.56000000000014438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159316.99</v>
      </c>
      <c r="E1289" s="2">
        <v>0</v>
      </c>
      <c r="F1289" s="2">
        <v>0</v>
      </c>
      <c r="G1289" s="3">
        <f t="shared" si="48"/>
        <v>88898.880420000001</v>
      </c>
      <c r="H1289" s="3">
        <f t="shared" si="49"/>
        <v>1.0000000009313226E-2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11749.32</v>
      </c>
      <c r="D1290" s="2">
        <f>BILANCA!E286</f>
        <v>7744.92</v>
      </c>
      <c r="E1290" s="2">
        <v>0</v>
      </c>
      <c r="F1290" s="2">
        <v>0</v>
      </c>
      <c r="G1290" s="3">
        <f t="shared" si="48"/>
        <v>7626.9647999999997</v>
      </c>
      <c r="H1290" s="3">
        <f t="shared" si="49"/>
        <v>0.3999999999996362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18718.09</v>
      </c>
      <c r="D1291" s="2">
        <f>BILANCA!E287</f>
        <v>16441.25</v>
      </c>
      <c r="E1291" s="2">
        <v>0</v>
      </c>
      <c r="F1291" s="2">
        <v>0</v>
      </c>
      <c r="G1291" s="3">
        <f t="shared" si="48"/>
        <v>14499.765790000001</v>
      </c>
      <c r="H1291" s="3">
        <f t="shared" si="49"/>
        <v>0.34000000000014552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10248.780000000001</v>
      </c>
      <c r="D1292" s="2">
        <f>BILANCA!E288</f>
        <v>8279.27</v>
      </c>
      <c r="E1292" s="2">
        <v>0</v>
      </c>
      <c r="F1292" s="2">
        <v>0</v>
      </c>
      <c r="G1292" s="3">
        <f t="shared" si="48"/>
        <v>7559.6642400000001</v>
      </c>
      <c r="H1292" s="3">
        <f t="shared" si="49"/>
        <v>0.48999999999978172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2125.09</v>
      </c>
      <c r="D1294" s="2">
        <f>BILANCA!E290</f>
        <v>21.51</v>
      </c>
      <c r="E1294" s="2">
        <v>0</v>
      </c>
      <c r="F1294" s="2">
        <v>0</v>
      </c>
      <c r="G1294" s="3">
        <f t="shared" si="48"/>
        <v>615.74324000000001</v>
      </c>
      <c r="H1294" s="3">
        <f t="shared" si="49"/>
        <v>0.58000000000014396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1718777.08</v>
      </c>
      <c r="D1301" s="2">
        <f>BILANCA!E297</f>
        <v>8729351.8000000007</v>
      </c>
      <c r="E1301" s="2">
        <v>0</v>
      </c>
      <c r="F1301" s="2">
        <v>0</v>
      </c>
      <c r="G1301" s="3">
        <f t="shared" si="38"/>
        <v>5580646.8778800005</v>
      </c>
      <c r="H1301" s="3">
        <f t="shared" si="41"/>
        <v>0.27999999932944775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1718777.08</v>
      </c>
      <c r="D1302" s="2">
        <f>BILANCA!E298</f>
        <v>8729351.8000000007</v>
      </c>
      <c r="E1302" s="2">
        <v>0</v>
      </c>
      <c r="F1302" s="2">
        <v>0</v>
      </c>
      <c r="G1302" s="3">
        <f t="shared" si="38"/>
        <v>5599824.3585599996</v>
      </c>
      <c r="H1302" s="3">
        <f t="shared" si="41"/>
        <v>0.27999999932944775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79698.75</v>
      </c>
      <c r="D1305" s="2">
        <f>BILANCA!E302</f>
        <v>95765.67</v>
      </c>
      <c r="E1305" s="2">
        <v>0</v>
      </c>
      <c r="F1305" s="2">
        <v>0</v>
      </c>
      <c r="G1305" s="3">
        <f t="shared" si="38"/>
        <v>80012.876549999986</v>
      </c>
      <c r="H1305" s="3">
        <f t="shared" si="41"/>
        <v>0.58000000000174623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31708.35</v>
      </c>
      <c r="D1306" s="2">
        <f>BILANCA!E303</f>
        <v>183154.07</v>
      </c>
      <c r="E1306" s="2">
        <v>0</v>
      </c>
      <c r="F1306" s="2">
        <v>0</v>
      </c>
      <c r="G1306" s="3">
        <f t="shared" si="38"/>
        <v>117812.88104000001</v>
      </c>
      <c r="H1306" s="3">
        <f t="shared" si="41"/>
        <v>0.42000000000552973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569.88</v>
      </c>
      <c r="D1311" s="2">
        <f>BILANCA!E308</f>
        <v>388.08</v>
      </c>
      <c r="E1311" s="2">
        <v>0</v>
      </c>
      <c r="F1311" s="2">
        <v>0</v>
      </c>
      <c r="G1311" s="3">
        <f t="shared" si="52"/>
        <v>405.15803999999997</v>
      </c>
      <c r="H1311" s="3">
        <f t="shared" si="41"/>
        <v>0.19999999999998863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4784.8999999999996</v>
      </c>
      <c r="D1312" s="2">
        <f>BILANCA!E309</f>
        <v>4784.8999999999996</v>
      </c>
      <c r="E1312" s="2">
        <v>0</v>
      </c>
      <c r="F1312" s="2">
        <v>0</v>
      </c>
      <c r="G1312" s="3">
        <f t="shared" si="52"/>
        <v>4335.1193999999996</v>
      </c>
      <c r="H1312" s="3">
        <f t="shared" si="41"/>
        <v>0.2000000000007276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13099.07</v>
      </c>
      <c r="D1339" s="2">
        <f>BILANCA!E336</f>
        <v>11337.04</v>
      </c>
      <c r="E1339" s="2">
        <v>0</v>
      </c>
      <c r="F1339" s="2">
        <v>0</v>
      </c>
      <c r="G1339" s="3">
        <f t="shared" si="52"/>
        <v>11769.36635</v>
      </c>
      <c r="H1339" s="3">
        <f t="shared" si="41"/>
        <v>0.11000000000058208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180292.76</v>
      </c>
      <c r="D1340" s="2">
        <f>BILANCA!E337</f>
        <v>267663.52</v>
      </c>
      <c r="E1340" s="2">
        <v>0</v>
      </c>
      <c r="F1340" s="2">
        <v>0</v>
      </c>
      <c r="G1340" s="3">
        <f t="shared" si="52"/>
        <v>236154.53400000004</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18354.12</v>
      </c>
      <c r="D1341" s="2">
        <f>BILANCA!E338</f>
        <v>159560.99</v>
      </c>
      <c r="E1341" s="2">
        <v>0</v>
      </c>
      <c r="F1341" s="2">
        <v>0</v>
      </c>
      <c r="G1341" s="3">
        <f t="shared" si="52"/>
        <v>111704.5891</v>
      </c>
      <c r="H1341" s="3">
        <f t="shared" si="41"/>
        <v>0.13000000000829459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46880</v>
      </c>
      <c r="D1342" s="2">
        <f>BILANCA!E339</f>
        <v>394820.74</v>
      </c>
      <c r="E1342" s="2">
        <v>0</v>
      </c>
      <c r="F1342" s="2">
        <v>0</v>
      </c>
      <c r="G1342" s="3">
        <f t="shared" si="52"/>
        <v>277725.13136</v>
      </c>
      <c r="H1342" s="3">
        <f t="shared" si="41"/>
        <v>0.26000000000931323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85531.65</v>
      </c>
      <c r="D1346" s="2">
        <f>BILANCA!E343</f>
        <v>278457.21000000002</v>
      </c>
      <c r="E1346" s="2">
        <v>0</v>
      </c>
      <c r="F1346" s="2">
        <v>0</v>
      </c>
      <c r="G1346" s="3">
        <f t="shared" si="52"/>
        <v>215861.87952000005</v>
      </c>
      <c r="H1346" s="3">
        <f t="shared" si="41"/>
        <v>0.56000000002677552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23407.62</v>
      </c>
      <c r="E1370" s="2">
        <v>0</v>
      </c>
      <c r="F1370" s="2">
        <v>0</v>
      </c>
      <c r="G1370" s="3">
        <f t="shared" si="57"/>
        <v>16853.486399999998</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78.81</v>
      </c>
      <c r="E1371" s="2">
        <v>0</v>
      </c>
      <c r="F1371" s="2">
        <v>0</v>
      </c>
      <c r="G1371" s="3">
        <f t="shared" si="57"/>
        <v>56.900820000000003</v>
      </c>
      <c r="H1371" s="3">
        <f t="shared" si="58"/>
        <v>0.18999999999999773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237478.05</v>
      </c>
      <c r="D1390" s="2">
        <f>BILANCA!E387</f>
        <v>233148.77</v>
      </c>
      <c r="E1390" s="2">
        <v>0</v>
      </c>
      <c r="F1390" s="2">
        <v>0</v>
      </c>
      <c r="G1390" s="3">
        <f t="shared" ref="G1390:G1399" si="61">B1390/1000*C1390+B1390/500*D1390</f>
        <v>267434.7242</v>
      </c>
      <c r="H1390" s="3">
        <f t="shared" ref="H1390:H1399" si="62">ABS(C1390-ROUND(C1390,0))+ABS(D1390-ROUND(D1390,0))</f>
        <v>0.27999999999883585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995013.41</v>
      </c>
      <c r="D1392" s="2">
        <f>BILANCA!E389</f>
        <v>0</v>
      </c>
      <c r="E1392" s="2">
        <v>0</v>
      </c>
      <c r="F1392" s="2">
        <v>0</v>
      </c>
      <c r="G1392" s="3">
        <f t="shared" si="61"/>
        <v>380095.12262000004</v>
      </c>
      <c r="H1392" s="3">
        <f t="shared" si="62"/>
        <v>0.41000000003259629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485445.62</v>
      </c>
      <c r="D1394" s="2">
        <f>BILANCA!E391</f>
        <v>2652756.6800000002</v>
      </c>
      <c r="E1394" s="2">
        <v>0</v>
      </c>
      <c r="F1394" s="2">
        <v>0</v>
      </c>
      <c r="G1394" s="3">
        <f t="shared" si="61"/>
        <v>2223728.2483200002</v>
      </c>
      <c r="H1394" s="3">
        <f t="shared" si="62"/>
        <v>0.69999999983701855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2783665.16</v>
      </c>
      <c r="E1396" s="2">
        <v>0</v>
      </c>
      <c r="F1396" s="2">
        <v>0</v>
      </c>
      <c r="G1396" s="3">
        <f t="shared" si="61"/>
        <v>2148989.5035200003</v>
      </c>
      <c r="H1396" s="3">
        <f t="shared" si="62"/>
        <v>0.16000000014901161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3058941.19</v>
      </c>
      <c r="E1399" s="2">
        <v>0</v>
      </c>
      <c r="F1399" s="2">
        <v>0</v>
      </c>
      <c r="G1399" s="3">
        <f t="shared" si="61"/>
        <v>2379856.2458199998</v>
      </c>
      <c r="H1399" s="3">
        <f t="shared" si="62"/>
        <v>0.18999999994412065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840</v>
      </c>
      <c r="D1400" s="14">
        <f>BILANCA!E397</f>
        <v>840</v>
      </c>
      <c r="E1400" s="14">
        <v>0</v>
      </c>
      <c r="F1400" s="14">
        <v>0</v>
      </c>
      <c r="G1400" s="15">
        <f t="shared" si="52"/>
        <v>982.80000000000007</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538480.67999999993</v>
      </c>
      <c r="D1401" s="7">
        <f>'RAS-funkcijski'!E5</f>
        <v>674745.42</v>
      </c>
      <c r="E1401" s="7">
        <v>0</v>
      </c>
      <c r="F1401" s="7">
        <v>0</v>
      </c>
      <c r="G1401" s="8">
        <f t="shared" si="52"/>
        <v>1887.9715200000001</v>
      </c>
      <c r="H1401" s="8">
        <f t="shared" si="41"/>
        <v>0.7400000001071021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536680.47</v>
      </c>
      <c r="D1402" s="2">
        <f>'RAS-funkcijski'!E6</f>
        <v>673507.10000000009</v>
      </c>
      <c r="E1402" s="2">
        <v>0</v>
      </c>
      <c r="F1402" s="2">
        <v>0</v>
      </c>
      <c r="G1402" s="3">
        <f t="shared" si="52"/>
        <v>3767.3893400000006</v>
      </c>
      <c r="H1402" s="3">
        <f t="shared" si="41"/>
        <v>0.57000000006519258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46202.78</v>
      </c>
      <c r="D1403" s="2">
        <f>'RAS-funkcijski'!E7</f>
        <v>72092.92</v>
      </c>
      <c r="E1403" s="2">
        <v>0</v>
      </c>
      <c r="F1403" s="2">
        <v>0</v>
      </c>
      <c r="G1403" s="3">
        <f t="shared" si="52"/>
        <v>571.16586000000007</v>
      </c>
      <c r="H1403" s="3">
        <f t="shared" si="41"/>
        <v>0.30000000000291038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490477.69</v>
      </c>
      <c r="D1404" s="2">
        <f>'RAS-funkcijski'!E8</f>
        <v>601414.18000000005</v>
      </c>
      <c r="E1404" s="2">
        <v>0</v>
      </c>
      <c r="F1404" s="2">
        <v>0</v>
      </c>
      <c r="G1404" s="3">
        <f t="shared" si="52"/>
        <v>6773.2242000000006</v>
      </c>
      <c r="H1404" s="3">
        <f t="shared" si="41"/>
        <v>0.49000000004889444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1800.21</v>
      </c>
      <c r="D1416" s="2">
        <f>'RAS-funkcijski'!E20</f>
        <v>1238.32</v>
      </c>
      <c r="E1416" s="2">
        <v>0</v>
      </c>
      <c r="F1416" s="2">
        <v>0</v>
      </c>
      <c r="G1416" s="3">
        <f t="shared" si="52"/>
        <v>68.429599999999994</v>
      </c>
      <c r="H1416" s="3">
        <f t="shared" si="41"/>
        <v>0.52999999999997272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127774.56</v>
      </c>
      <c r="D1424" s="2">
        <f>'RAS-funkcijski'!E28</f>
        <v>109584.97</v>
      </c>
      <c r="E1424" s="2">
        <v>0</v>
      </c>
      <c r="F1424" s="2">
        <v>0</v>
      </c>
      <c r="G1424" s="3">
        <f t="shared" si="52"/>
        <v>8326.6679999999997</v>
      </c>
      <c r="H1424" s="3">
        <f t="shared" si="41"/>
        <v>0.47000000000116415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3312.5</v>
      </c>
      <c r="D1425" s="2">
        <f>'RAS-funkcijski'!E29</f>
        <v>0</v>
      </c>
      <c r="E1425" s="2">
        <v>0</v>
      </c>
      <c r="F1425" s="2">
        <v>0</v>
      </c>
      <c r="G1425" s="3">
        <f t="shared" si="52"/>
        <v>82.8125</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123462.06</v>
      </c>
      <c r="D1426" s="2">
        <f>'RAS-funkcijski'!E30</f>
        <v>108584.97</v>
      </c>
      <c r="E1426" s="2">
        <v>0</v>
      </c>
      <c r="F1426" s="2">
        <v>0</v>
      </c>
      <c r="G1426" s="3">
        <f t="shared" si="52"/>
        <v>8856.4319999999989</v>
      </c>
      <c r="H1426" s="3">
        <f t="shared" si="41"/>
        <v>8.999999999650754E-2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1000</v>
      </c>
      <c r="E1430" s="2">
        <v>0</v>
      </c>
      <c r="F1430" s="2">
        <v>0</v>
      </c>
      <c r="G1430" s="3">
        <f t="shared" si="52"/>
        <v>90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668980.78999999992</v>
      </c>
      <c r="D1431" s="2">
        <f>'RAS-funkcijski'!E35</f>
        <v>552664.53</v>
      </c>
      <c r="E1431" s="2">
        <v>0</v>
      </c>
      <c r="F1431" s="2">
        <v>0</v>
      </c>
      <c r="G1431" s="3">
        <f t="shared" si="52"/>
        <v>55003.605349999998</v>
      </c>
      <c r="H1431" s="3">
        <f t="shared" si="41"/>
        <v>0.68000000005122274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1990.84</v>
      </c>
      <c r="D1432" s="2">
        <f>'RAS-funkcijski'!E36</f>
        <v>1990.84</v>
      </c>
      <c r="E1432" s="2">
        <v>0</v>
      </c>
      <c r="F1432" s="2">
        <v>0</v>
      </c>
      <c r="G1432" s="3">
        <f t="shared" si="52"/>
        <v>191.12063999999998</v>
      </c>
      <c r="H1432" s="3">
        <f t="shared" si="41"/>
        <v>0.32000000000016371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1990.84</v>
      </c>
      <c r="D1434" s="2">
        <f>'RAS-funkcijski'!E38</f>
        <v>1990.84</v>
      </c>
      <c r="E1434" s="2">
        <v>0</v>
      </c>
      <c r="F1434" s="2">
        <v>0</v>
      </c>
      <c r="G1434" s="3">
        <f t="shared" si="52"/>
        <v>203.06567999999999</v>
      </c>
      <c r="H1434" s="3">
        <f t="shared" si="41"/>
        <v>0.32000000000016371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9279.8700000000008</v>
      </c>
      <c r="D1435" s="2">
        <f>'RAS-funkcijski'!E39</f>
        <v>9550.0400000000009</v>
      </c>
      <c r="E1435" s="2">
        <v>0</v>
      </c>
      <c r="F1435" s="2">
        <v>0</v>
      </c>
      <c r="G1435" s="3">
        <f t="shared" si="52"/>
        <v>993.29825000000017</v>
      </c>
      <c r="H1435" s="3">
        <f t="shared" si="41"/>
        <v>0.17000000000007276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9279.8700000000008</v>
      </c>
      <c r="D1436" s="2">
        <f>'RAS-funkcijski'!E40</f>
        <v>9550.0400000000009</v>
      </c>
      <c r="E1436" s="2">
        <v>0</v>
      </c>
      <c r="F1436" s="2">
        <v>0</v>
      </c>
      <c r="G1436" s="3">
        <f t="shared" si="52"/>
        <v>1021.6782000000001</v>
      </c>
      <c r="H1436" s="3">
        <f t="shared" si="41"/>
        <v>0.17000000000007276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527806.71999999997</v>
      </c>
      <c r="D1450" s="2">
        <f>'RAS-funkcijski'!E54</f>
        <v>336962.18</v>
      </c>
      <c r="E1450" s="2">
        <v>0</v>
      </c>
      <c r="F1450" s="2">
        <v>0</v>
      </c>
      <c r="G1450" s="3">
        <f t="shared" si="52"/>
        <v>60086.554000000004</v>
      </c>
      <c r="H1450" s="3">
        <f t="shared" si="63"/>
        <v>0.46000000002095476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527806.71999999997</v>
      </c>
      <c r="D1451" s="2">
        <f>'RAS-funkcijski'!E55</f>
        <v>336962.18</v>
      </c>
      <c r="E1451" s="2">
        <v>0</v>
      </c>
      <c r="F1451" s="2">
        <v>0</v>
      </c>
      <c r="G1451" s="3">
        <f t="shared" si="52"/>
        <v>61288.285079999994</v>
      </c>
      <c r="H1451" s="3">
        <f t="shared" si="63"/>
        <v>0.46000000002095476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506.16</v>
      </c>
      <c r="D1456" s="2">
        <f>'RAS-funkcijski'!E60</f>
        <v>506.16</v>
      </c>
      <c r="E1456" s="2">
        <v>0</v>
      </c>
      <c r="F1456" s="2">
        <v>0</v>
      </c>
      <c r="G1456" s="3">
        <f t="shared" si="52"/>
        <v>85.034880000000001</v>
      </c>
      <c r="H1456" s="3">
        <f t="shared" si="63"/>
        <v>0.32000000000005002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129397.2</v>
      </c>
      <c r="D1457" s="2">
        <f>'RAS-funkcijski'!E61</f>
        <v>203655.31</v>
      </c>
      <c r="E1457" s="2">
        <v>0</v>
      </c>
      <c r="F1457" s="2">
        <v>0</v>
      </c>
      <c r="G1457" s="3">
        <f t="shared" si="52"/>
        <v>30592.345740000001</v>
      </c>
      <c r="H1457" s="3">
        <f t="shared" si="63"/>
        <v>0.50999999999476131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129397.2</v>
      </c>
      <c r="D1460" s="2">
        <f>'RAS-funkcijski'!E64</f>
        <v>203655.31</v>
      </c>
      <c r="E1460" s="2">
        <v>0</v>
      </c>
      <c r="F1460" s="2">
        <v>0</v>
      </c>
      <c r="G1460" s="3">
        <f t="shared" si="52"/>
        <v>32202.469199999996</v>
      </c>
      <c r="H1460" s="3">
        <f t="shared" si="63"/>
        <v>0.50999999999476131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97576.75</v>
      </c>
      <c r="D1471" s="2">
        <f>'RAS-funkcijski'!E75</f>
        <v>66495.48</v>
      </c>
      <c r="E1471" s="2">
        <v>0</v>
      </c>
      <c r="F1471" s="2">
        <v>0</v>
      </c>
      <c r="G1471" s="3">
        <f t="shared" si="52"/>
        <v>16370.307409999998</v>
      </c>
      <c r="H1471" s="3">
        <f t="shared" si="63"/>
        <v>0.72999999999592546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66039.62</v>
      </c>
      <c r="D1472" s="2">
        <f>'RAS-funkcijski'!E76</f>
        <v>47546.7</v>
      </c>
      <c r="E1472" s="2">
        <v>0</v>
      </c>
      <c r="F1472" s="2">
        <v>0</v>
      </c>
      <c r="G1472" s="3">
        <f t="shared" si="52"/>
        <v>11601.577439999997</v>
      </c>
      <c r="H1472" s="3">
        <f t="shared" si="63"/>
        <v>0.680000000007567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3462.5</v>
      </c>
      <c r="D1473" s="2">
        <f>'RAS-funkcijski'!E77</f>
        <v>0</v>
      </c>
      <c r="E1473" s="2">
        <v>0</v>
      </c>
      <c r="F1473" s="2">
        <v>0</v>
      </c>
      <c r="G1473" s="3">
        <f t="shared" si="52"/>
        <v>252.76249999999999</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28074.63</v>
      </c>
      <c r="D1477" s="2">
        <f>'RAS-funkcijski'!E81</f>
        <v>18948.78</v>
      </c>
      <c r="E1477" s="2">
        <v>0</v>
      </c>
      <c r="F1477" s="2">
        <v>0</v>
      </c>
      <c r="G1477" s="3">
        <f t="shared" si="52"/>
        <v>5079.8586299999997</v>
      </c>
      <c r="H1477" s="3">
        <f t="shared" si="63"/>
        <v>0.59000000000014552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229618.36</v>
      </c>
      <c r="D1478" s="2">
        <f>'RAS-funkcijski'!E82</f>
        <v>556421.51</v>
      </c>
      <c r="E1478" s="2">
        <v>0</v>
      </c>
      <c r="F1478" s="2">
        <v>0</v>
      </c>
      <c r="G1478" s="3">
        <f t="shared" si="52"/>
        <v>104711.98764000001</v>
      </c>
      <c r="H1478" s="3">
        <f t="shared" si="63"/>
        <v>0.84999999997671694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77566.149999999994</v>
      </c>
      <c r="D1480" s="2">
        <f>'RAS-funkcijski'!E84</f>
        <v>96197.34</v>
      </c>
      <c r="E1480" s="2">
        <v>0</v>
      </c>
      <c r="F1480" s="2">
        <v>0</v>
      </c>
      <c r="G1480" s="3">
        <f t="shared" si="52"/>
        <v>21596.866399999999</v>
      </c>
      <c r="H1480" s="3">
        <f t="shared" si="63"/>
        <v>0.48999999999068677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69999.88</v>
      </c>
      <c r="D1481" s="2">
        <f>'RAS-funkcijski'!E85</f>
        <v>84197.51</v>
      </c>
      <c r="E1481" s="2">
        <v>0</v>
      </c>
      <c r="F1481" s="2">
        <v>0</v>
      </c>
      <c r="G1481" s="3">
        <f t="shared" si="52"/>
        <v>19309.9869</v>
      </c>
      <c r="H1481" s="3">
        <f t="shared" si="63"/>
        <v>0.61000000000058208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82052.33</v>
      </c>
      <c r="D1482" s="2">
        <f>'RAS-funkcijski'!E86</f>
        <v>376026.66</v>
      </c>
      <c r="E1482" s="2">
        <v>0</v>
      </c>
      <c r="F1482" s="2">
        <v>0</v>
      </c>
      <c r="G1482" s="3">
        <f t="shared" si="52"/>
        <v>68396.6633</v>
      </c>
      <c r="H1482" s="3">
        <f t="shared" si="63"/>
        <v>0.6700000000273576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8108.1</v>
      </c>
      <c r="D1485" s="2">
        <f>'RAS-funkcijski'!E89</f>
        <v>10942.21</v>
      </c>
      <c r="E1485" s="2">
        <v>0</v>
      </c>
      <c r="F1485" s="2">
        <v>0</v>
      </c>
      <c r="G1485" s="3">
        <f t="shared" si="52"/>
        <v>2549.3642</v>
      </c>
      <c r="H1485" s="3">
        <f t="shared" si="63"/>
        <v>0.30999999999949068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8108.1</v>
      </c>
      <c r="D1500" s="2">
        <f>'RAS-funkcijski'!E104</f>
        <v>10942.21</v>
      </c>
      <c r="E1500" s="2">
        <v>0</v>
      </c>
      <c r="F1500" s="2">
        <v>0</v>
      </c>
      <c r="G1500" s="3">
        <f t="shared" si="52"/>
        <v>2999.252</v>
      </c>
      <c r="H1500" s="3">
        <f t="shared" si="63"/>
        <v>0.30999999999949068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116415.94</v>
      </c>
      <c r="D1503" s="2">
        <f>'RAS-funkcijski'!E107</f>
        <v>152796.54</v>
      </c>
      <c r="E1503" s="2">
        <v>0</v>
      </c>
      <c r="F1503" s="2">
        <v>0</v>
      </c>
      <c r="G1503" s="3">
        <f t="shared" si="52"/>
        <v>43466.929060000002</v>
      </c>
      <c r="H1503" s="3">
        <f t="shared" si="63"/>
        <v>0.51999999998952262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61787.72</v>
      </c>
      <c r="D1504" s="2">
        <f>'RAS-funkcijski'!E108</f>
        <v>39343.35</v>
      </c>
      <c r="E1504" s="2">
        <v>0</v>
      </c>
      <c r="F1504" s="2">
        <v>0</v>
      </c>
      <c r="G1504" s="3">
        <f t="shared" si="52"/>
        <v>14609.339679999999</v>
      </c>
      <c r="H1504" s="3">
        <f t="shared" si="63"/>
        <v>0.62999999999738066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49628.22</v>
      </c>
      <c r="D1505" s="2">
        <f>'RAS-funkcijski'!E109</f>
        <v>108453.19</v>
      </c>
      <c r="E1505" s="2">
        <v>0</v>
      </c>
      <c r="F1505" s="2">
        <v>0</v>
      </c>
      <c r="G1505" s="3">
        <f t="shared" si="52"/>
        <v>27986.133000000002</v>
      </c>
      <c r="H1505" s="3">
        <f t="shared" si="63"/>
        <v>0.41000000000349246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5000</v>
      </c>
      <c r="E1507" s="2">
        <v>0</v>
      </c>
      <c r="F1507" s="2">
        <v>0</v>
      </c>
      <c r="G1507" s="3">
        <f t="shared" si="52"/>
        <v>1605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904072.82</v>
      </c>
      <c r="D1510" s="2">
        <f>'RAS-funkcijski'!E114</f>
        <v>3769163.08</v>
      </c>
      <c r="E1510" s="2">
        <v>0</v>
      </c>
      <c r="F1510" s="2">
        <v>0</v>
      </c>
      <c r="G1510" s="3">
        <f t="shared" si="52"/>
        <v>928663.88780000003</v>
      </c>
      <c r="H1510" s="3">
        <f t="shared" si="63"/>
        <v>0.26000000012572855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838937.7</v>
      </c>
      <c r="D1511" s="2">
        <f>'RAS-funkcijski'!E115</f>
        <v>3703265.3</v>
      </c>
      <c r="E1511" s="2">
        <v>0</v>
      </c>
      <c r="F1511" s="2">
        <v>0</v>
      </c>
      <c r="G1511" s="3">
        <f t="shared" si="52"/>
        <v>915246.98129999998</v>
      </c>
      <c r="H1511" s="3">
        <f t="shared" si="63"/>
        <v>0.59999999986030161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668775.13</v>
      </c>
      <c r="D1512" s="2">
        <f>'RAS-funkcijski'!E116</f>
        <v>873365.23</v>
      </c>
      <c r="E1512" s="2">
        <v>0</v>
      </c>
      <c r="F1512" s="2">
        <v>0</v>
      </c>
      <c r="G1512" s="3">
        <f t="shared" si="52"/>
        <v>270536.62607999996</v>
      </c>
      <c r="H1512" s="3">
        <f t="shared" si="63"/>
        <v>0.35999999998603016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170162.57</v>
      </c>
      <c r="D1513" s="2">
        <f>'RAS-funkcijski'!E117</f>
        <v>2829900.07</v>
      </c>
      <c r="E1513" s="2">
        <v>0</v>
      </c>
      <c r="F1513" s="2">
        <v>0</v>
      </c>
      <c r="G1513" s="3">
        <f t="shared" si="52"/>
        <v>658785.78622999997</v>
      </c>
      <c r="H1513" s="3">
        <f t="shared" si="63"/>
        <v>0.49999999982537702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36330.65</v>
      </c>
      <c r="D1514" s="2">
        <f>'RAS-funkcijski'!E118</f>
        <v>35180.81</v>
      </c>
      <c r="E1514" s="2">
        <v>0</v>
      </c>
      <c r="F1514" s="2">
        <v>0</v>
      </c>
      <c r="G1514" s="3">
        <f t="shared" si="52"/>
        <v>12162.91878</v>
      </c>
      <c r="H1514" s="3">
        <f t="shared" si="63"/>
        <v>0.54000000000087311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36330.65</v>
      </c>
      <c r="D1515" s="2">
        <f>'RAS-funkcijski'!E119</f>
        <v>35180.81</v>
      </c>
      <c r="E1515" s="2">
        <v>0</v>
      </c>
      <c r="F1515" s="2">
        <v>0</v>
      </c>
      <c r="G1515" s="3">
        <f t="shared" si="52"/>
        <v>12269.61105</v>
      </c>
      <c r="H1515" s="3">
        <f t="shared" si="63"/>
        <v>0.54000000000087311</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28804.47</v>
      </c>
      <c r="D1522" s="2">
        <f>'RAS-funkcijski'!E126</f>
        <v>30716.97</v>
      </c>
      <c r="E1522" s="2">
        <v>0</v>
      </c>
      <c r="F1522" s="2">
        <v>0</v>
      </c>
      <c r="G1522" s="3">
        <f t="shared" si="52"/>
        <v>11009.086019999999</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48702.770000000004</v>
      </c>
      <c r="D1525" s="2">
        <f>'RAS-funkcijski'!E129</f>
        <v>59529.18</v>
      </c>
      <c r="E1525" s="2">
        <v>0</v>
      </c>
      <c r="F1525" s="2">
        <v>0</v>
      </c>
      <c r="G1525" s="3">
        <f t="shared" si="52"/>
        <v>20970.141250000001</v>
      </c>
      <c r="H1525" s="3">
        <f t="shared" si="63"/>
        <v>0.4099999999962165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414.76</v>
      </c>
      <c r="D1530" s="2">
        <f>'RAS-funkcijski'!E134</f>
        <v>1244.28</v>
      </c>
      <c r="E1530" s="2">
        <v>0</v>
      </c>
      <c r="F1530" s="2">
        <v>0</v>
      </c>
      <c r="G1530" s="3">
        <f t="shared" si="52"/>
        <v>377.4316</v>
      </c>
      <c r="H1530" s="3">
        <f t="shared" si="63"/>
        <v>0.51999999999998181</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10750</v>
      </c>
      <c r="D1531" s="2">
        <f>'RAS-funkcijski'!E135</f>
        <v>7000</v>
      </c>
      <c r="E1531" s="2">
        <v>0</v>
      </c>
      <c r="F1531" s="2">
        <v>0</v>
      </c>
      <c r="G1531" s="3">
        <f t="shared" si="52"/>
        <v>3242.25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1055.8599999999999</v>
      </c>
      <c r="D1533" s="2">
        <f>'RAS-funkcijski'!E137</f>
        <v>839.47</v>
      </c>
      <c r="E1533" s="2">
        <v>0</v>
      </c>
      <c r="F1533" s="2">
        <v>0</v>
      </c>
      <c r="G1533" s="3">
        <f t="shared" si="52"/>
        <v>363.72839999999997</v>
      </c>
      <c r="H1533" s="3">
        <f t="shared" si="63"/>
        <v>0.61000000000012733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15969.46</v>
      </c>
      <c r="D1534" s="2">
        <f>'RAS-funkcijski'!E138</f>
        <v>22665.43</v>
      </c>
      <c r="E1534" s="2">
        <v>0</v>
      </c>
      <c r="F1534" s="2">
        <v>0</v>
      </c>
      <c r="G1534" s="3">
        <f t="shared" si="52"/>
        <v>8214.2428799999998</v>
      </c>
      <c r="H1534" s="3">
        <f t="shared" si="63"/>
        <v>0.88999999999941792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20512.689999999999</v>
      </c>
      <c r="D1536" s="2">
        <f>'RAS-funkcijski'!E140</f>
        <v>27780</v>
      </c>
      <c r="E1536" s="2">
        <v>0</v>
      </c>
      <c r="F1536" s="2">
        <v>0</v>
      </c>
      <c r="G1536" s="3">
        <f t="shared" si="52"/>
        <v>10345.885840000001</v>
      </c>
      <c r="H1536" s="3">
        <f t="shared" si="63"/>
        <v>0.31000000000130967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2739730.7699999996</v>
      </c>
      <c r="D1537" s="14">
        <f>'RAS-funkcijski'!E141</f>
        <v>5952342.9199999999</v>
      </c>
      <c r="E1537" s="14">
        <v>0</v>
      </c>
      <c r="F1537" s="14">
        <v>0</v>
      </c>
      <c r="G1537" s="15">
        <f t="shared" si="52"/>
        <v>2006285.0755700001</v>
      </c>
      <c r="H1537" s="15">
        <f t="shared" si="63"/>
        <v>0.31000000052154064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22516.280000000002</v>
      </c>
      <c r="E1538" s="7">
        <v>0</v>
      </c>
      <c r="F1538" s="7">
        <v>0</v>
      </c>
      <c r="G1538" s="8">
        <f t="shared" si="52"/>
        <v>45.032560000000004</v>
      </c>
      <c r="H1538" s="8">
        <f t="shared" si="63"/>
        <v>0.28000000000247383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2087.5</v>
      </c>
      <c r="E1539" s="2">
        <v>0</v>
      </c>
      <c r="F1539" s="2">
        <v>0</v>
      </c>
      <c r="G1539" s="3">
        <f t="shared" si="52"/>
        <v>8.35</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2087.5</v>
      </c>
      <c r="E1540" s="2">
        <v>0</v>
      </c>
      <c r="F1540" s="2">
        <v>0</v>
      </c>
      <c r="G1540" s="3">
        <f t="shared" si="52"/>
        <v>12.525</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2087.5</v>
      </c>
      <c r="E1542" s="2">
        <v>0</v>
      </c>
      <c r="F1542" s="2">
        <v>0</v>
      </c>
      <c r="G1542" s="3">
        <f t="shared" si="52"/>
        <v>20.875</v>
      </c>
      <c r="H1542" s="3">
        <f t="shared" si="63"/>
        <v>0.5</v>
      </c>
      <c r="I1542" s="11">
        <f t="shared" si="64"/>
        <v>10.4375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20428.780000000002</v>
      </c>
      <c r="E1555" s="2">
        <v>0</v>
      </c>
      <c r="F1555" s="2">
        <v>0</v>
      </c>
      <c r="G1555" s="3">
        <f t="shared" si="52"/>
        <v>735.43608000000006</v>
      </c>
      <c r="H1555" s="3">
        <f t="shared" si="63"/>
        <v>0.21999999999752617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19781.330000000002</v>
      </c>
      <c r="E1556" s="2">
        <v>0</v>
      </c>
      <c r="F1556" s="2">
        <v>0</v>
      </c>
      <c r="G1556" s="3">
        <f t="shared" si="52"/>
        <v>751.69054000000006</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19781.330000000002</v>
      </c>
      <c r="E1558" s="2">
        <v>0</v>
      </c>
      <c r="F1558" s="2">
        <v>0</v>
      </c>
      <c r="G1558" s="3">
        <f t="shared" si="52"/>
        <v>830.81586000000016</v>
      </c>
      <c r="H1558" s="3">
        <f t="shared" si="63"/>
        <v>0.33000000000174623</v>
      </c>
      <c r="I1558" s="11">
        <f t="shared" si="66"/>
        <v>274.16923380145084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647.45000000000005</v>
      </c>
      <c r="E1563" s="2">
        <v>0</v>
      </c>
      <c r="F1563" s="2">
        <v>0</v>
      </c>
      <c r="G1563" s="3">
        <f t="shared" si="52"/>
        <v>33.667400000000001</v>
      </c>
      <c r="H1563" s="3">
        <f t="shared" si="63"/>
        <v>0.45000000000004547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647.45000000000005</v>
      </c>
      <c r="E1569" s="2">
        <v>0</v>
      </c>
      <c r="F1569" s="2">
        <v>0</v>
      </c>
      <c r="G1569" s="3">
        <f t="shared" si="52"/>
        <v>41.436800000000005</v>
      </c>
      <c r="H1569" s="3">
        <f t="shared" si="63"/>
        <v>0.45000000000004547</v>
      </c>
      <c r="I1569" s="11">
        <f t="shared" si="67"/>
        <v>18.646560000001887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344157.6</v>
      </c>
      <c r="D1582" s="7"/>
      <c r="E1582" s="7">
        <v>0</v>
      </c>
      <c r="F1582" s="7">
        <v>0</v>
      </c>
      <c r="G1582" s="8">
        <f t="shared" ref="G1582:G1686" si="70">B1582/1000*C1582</f>
        <v>344.1576</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8299670.29</v>
      </c>
      <c r="D1583" s="2">
        <v>0</v>
      </c>
      <c r="E1583" s="2">
        <v>0</v>
      </c>
      <c r="F1583" s="2">
        <v>0</v>
      </c>
      <c r="G1583" s="3">
        <f t="shared" si="70"/>
        <v>16599.34058</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3938675.76</v>
      </c>
      <c r="D1585" s="2">
        <v>0</v>
      </c>
      <c r="E1585" s="2">
        <v>0</v>
      </c>
      <c r="F1585" s="2">
        <v>0</v>
      </c>
      <c r="G1585" s="3">
        <f t="shared" si="70"/>
        <v>15754.70304</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1111611.58</v>
      </c>
      <c r="D1586" s="2">
        <v>0</v>
      </c>
      <c r="E1586" s="2">
        <v>0</v>
      </c>
      <c r="F1586" s="2">
        <v>0</v>
      </c>
      <c r="G1586" s="3">
        <f t="shared" si="70"/>
        <v>5558.0579000000007</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839812.16</v>
      </c>
      <c r="D1587" s="2">
        <v>0</v>
      </c>
      <c r="E1587" s="2">
        <v>0</v>
      </c>
      <c r="F1587" s="2">
        <v>0</v>
      </c>
      <c r="G1587" s="3">
        <f t="shared" si="70"/>
        <v>5038.8729600000006</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6432.76</v>
      </c>
      <c r="D1588" s="2">
        <v>0</v>
      </c>
      <c r="E1588" s="2">
        <v>0</v>
      </c>
      <c r="F1588" s="2">
        <v>0</v>
      </c>
      <c r="G1588" s="3">
        <f t="shared" si="70"/>
        <v>45.029320000000006</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334.83</v>
      </c>
      <c r="D1589" s="2">
        <v>0</v>
      </c>
      <c r="E1589" s="2">
        <v>0</v>
      </c>
      <c r="F1589" s="2">
        <v>0</v>
      </c>
      <c r="G1589" s="3">
        <f t="shared" si="70"/>
        <v>2.6786400000000001</v>
      </c>
      <c r="H1589" s="3">
        <f t="shared" si="71"/>
        <v>0.17000000000001592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149540.6</v>
      </c>
      <c r="D1590" s="2">
        <v>0</v>
      </c>
      <c r="E1590" s="2">
        <v>0</v>
      </c>
      <c r="F1590" s="2">
        <v>0</v>
      </c>
      <c r="G1590" s="3">
        <f>B1590/1000*C1590</f>
        <v>1345.8653999999999</v>
      </c>
      <c r="H1590" s="3">
        <f>ABS(C1590-ROUND(C1590,0))</f>
        <v>0.39999999999417923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247240.24</v>
      </c>
      <c r="D1591" s="2">
        <v>0</v>
      </c>
      <c r="E1591" s="2">
        <v>0</v>
      </c>
      <c r="F1591" s="2">
        <v>0</v>
      </c>
      <c r="G1591" s="3">
        <f t="shared" si="70"/>
        <v>2472.4023999999999</v>
      </c>
      <c r="H1591" s="3">
        <f t="shared" si="71"/>
        <v>0.23999999999068677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296425.8</v>
      </c>
      <c r="D1592" s="2">
        <v>0</v>
      </c>
      <c r="E1592" s="2">
        <v>0</v>
      </c>
      <c r="F1592" s="2">
        <v>0</v>
      </c>
      <c r="G1592" s="3">
        <f t="shared" si="70"/>
        <v>3260.6837999999998</v>
      </c>
      <c r="H1592" s="3">
        <f t="shared" si="71"/>
        <v>0.20000000001164153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1287277.79</v>
      </c>
      <c r="D1593" s="2">
        <v>0</v>
      </c>
      <c r="E1593" s="2">
        <v>0</v>
      </c>
      <c r="F1593" s="2">
        <v>0</v>
      </c>
      <c r="G1593" s="3">
        <f t="shared" si="70"/>
        <v>15447.333480000001</v>
      </c>
      <c r="H1593" s="3">
        <f t="shared" si="71"/>
        <v>0.2099999999627471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2622441.4500000002</v>
      </c>
      <c r="D1594" s="2">
        <v>0</v>
      </c>
      <c r="E1594" s="2">
        <v>0</v>
      </c>
      <c r="F1594" s="2">
        <v>0</v>
      </c>
      <c r="G1594" s="3">
        <f t="shared" si="70"/>
        <v>34091.738850000002</v>
      </c>
      <c r="H1594" s="3">
        <f t="shared" si="71"/>
        <v>0.45000000018626451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225000</v>
      </c>
      <c r="D1595" s="2">
        <v>0</v>
      </c>
      <c r="E1595" s="2">
        <v>0</v>
      </c>
      <c r="F1595" s="2">
        <v>0</v>
      </c>
      <c r="G1595" s="3">
        <f t="shared" si="70"/>
        <v>3150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225000</v>
      </c>
      <c r="D1599" s="2">
        <v>0</v>
      </c>
      <c r="E1599" s="2">
        <v>0</v>
      </c>
      <c r="F1599" s="2">
        <v>0</v>
      </c>
      <c r="G1599" s="3">
        <f t="shared" si="70"/>
        <v>4049.9999999999995</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1513553.08</v>
      </c>
      <c r="D1601" s="2">
        <v>0</v>
      </c>
      <c r="E1601" s="2">
        <v>0</v>
      </c>
      <c r="F1601" s="2">
        <v>0</v>
      </c>
      <c r="G1601" s="3">
        <f>B1601/1000*C1601</f>
        <v>30271.061600000001</v>
      </c>
      <c r="H1601" s="3">
        <f>ABS(C1601-ROUND(C1601,0))</f>
        <v>8.0000000074505806E-2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7508501.959999999</v>
      </c>
      <c r="D1602" s="2">
        <v>0</v>
      </c>
      <c r="E1602" s="2">
        <v>0</v>
      </c>
      <c r="F1602" s="2">
        <v>0</v>
      </c>
      <c r="G1602" s="3">
        <f t="shared" si="70"/>
        <v>157678.54115999999</v>
      </c>
      <c r="H1602" s="3">
        <f t="shared" si="71"/>
        <v>4.0000000968575478E-2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3853067.03</v>
      </c>
      <c r="D1604" s="2">
        <v>0</v>
      </c>
      <c r="E1604" s="2">
        <v>0</v>
      </c>
      <c r="F1604" s="2">
        <v>0</v>
      </c>
      <c r="G1604" s="3">
        <f t="shared" si="70"/>
        <v>88620.541689999998</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1091612.82</v>
      </c>
      <c r="D1605" s="2">
        <v>0</v>
      </c>
      <c r="E1605" s="2">
        <v>0</v>
      </c>
      <c r="F1605" s="2">
        <v>0</v>
      </c>
      <c r="G1605" s="3">
        <f t="shared" si="70"/>
        <v>26198.707680000003</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831228.04</v>
      </c>
      <c r="D1606" s="2">
        <v>0</v>
      </c>
      <c r="E1606" s="2">
        <v>0</v>
      </c>
      <c r="F1606" s="2">
        <v>0</v>
      </c>
      <c r="G1606" s="3">
        <f t="shared" si="70"/>
        <v>20780.701000000001</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6129.16</v>
      </c>
      <c r="D1607" s="2">
        <v>0</v>
      </c>
      <c r="E1607" s="2">
        <v>0</v>
      </c>
      <c r="F1607" s="2">
        <v>0</v>
      </c>
      <c r="G1607" s="3">
        <f t="shared" si="70"/>
        <v>159.35816</v>
      </c>
      <c r="H1607" s="3">
        <f t="shared" si="71"/>
        <v>0.15999999999985448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334.83</v>
      </c>
      <c r="D1608" s="2">
        <v>0</v>
      </c>
      <c r="E1608" s="2">
        <v>0</v>
      </c>
      <c r="F1608" s="2">
        <v>0</v>
      </c>
      <c r="G1608" s="3">
        <f t="shared" si="70"/>
        <v>9.0404099999999996</v>
      </c>
      <c r="H1608" s="3">
        <f t="shared" si="71"/>
        <v>0.17000000000001592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148606.85</v>
      </c>
      <c r="D1609" s="2">
        <v>0</v>
      </c>
      <c r="E1609" s="2">
        <v>0</v>
      </c>
      <c r="F1609" s="2">
        <v>0</v>
      </c>
      <c r="G1609" s="3">
        <f>B1609/1000*C1609</f>
        <v>4160.9918000000007</v>
      </c>
      <c r="H1609" s="3">
        <f>ABS(C1609-ROUND(C1609,0))</f>
        <v>0.14999999999417923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213857.59</v>
      </c>
      <c r="D1610" s="2">
        <v>0</v>
      </c>
      <c r="E1610" s="2">
        <v>0</v>
      </c>
      <c r="F1610" s="2">
        <v>0</v>
      </c>
      <c r="G1610" s="3">
        <f t="shared" si="70"/>
        <v>6201.8701099999998</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296425.8</v>
      </c>
      <c r="D1611" s="2">
        <v>0</v>
      </c>
      <c r="E1611" s="2">
        <v>0</v>
      </c>
      <c r="F1611" s="2">
        <v>0</v>
      </c>
      <c r="G1611" s="3">
        <f t="shared" si="70"/>
        <v>8892.7739999999994</v>
      </c>
      <c r="H1611" s="3">
        <f t="shared" si="71"/>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1264871.94</v>
      </c>
      <c r="D1612" s="2">
        <v>0</v>
      </c>
      <c r="E1612" s="2">
        <v>0</v>
      </c>
      <c r="F1612" s="2">
        <v>0</v>
      </c>
      <c r="G1612" s="3">
        <f t="shared" si="70"/>
        <v>39211.030139999995</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2133293.84</v>
      </c>
      <c r="D1613" s="2">
        <v>0</v>
      </c>
      <c r="E1613" s="2">
        <v>0</v>
      </c>
      <c r="F1613" s="2">
        <v>0</v>
      </c>
      <c r="G1613" s="3">
        <f t="shared" si="70"/>
        <v>68265.402879999994</v>
      </c>
      <c r="H1613" s="3">
        <f t="shared" si="71"/>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32074.44</v>
      </c>
      <c r="D1614" s="2">
        <v>0</v>
      </c>
      <c r="E1614" s="2">
        <v>0</v>
      </c>
      <c r="F1614" s="2">
        <v>0</v>
      </c>
      <c r="G1614" s="3">
        <f t="shared" si="70"/>
        <v>1058.45652</v>
      </c>
      <c r="H1614" s="3">
        <f t="shared" si="71"/>
        <v>0.43999999999869033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32074.44</v>
      </c>
      <c r="D1618" s="2">
        <v>0</v>
      </c>
      <c r="E1618" s="2">
        <v>0</v>
      </c>
      <c r="F1618" s="2">
        <v>0</v>
      </c>
      <c r="G1618" s="3">
        <f t="shared" si="70"/>
        <v>1186.7542799999999</v>
      </c>
      <c r="H1618" s="3">
        <f t="shared" si="71"/>
        <v>0.43999999999869033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1490066.65</v>
      </c>
      <c r="D1620" s="2">
        <v>0</v>
      </c>
      <c r="E1620" s="2">
        <v>0</v>
      </c>
      <c r="F1620" s="2">
        <v>0</v>
      </c>
      <c r="G1620" s="3">
        <f>B1620/1000*C1620</f>
        <v>58112.599349999997</v>
      </c>
      <c r="H1620" s="3">
        <f>ABS(C1620-ROUND(C1620,0))</f>
        <v>0.35000000009313226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1135325.9300000016</v>
      </c>
      <c r="D1621" s="2">
        <v>0</v>
      </c>
      <c r="E1621" s="2">
        <v>0</v>
      </c>
      <c r="F1621" s="2">
        <v>0</v>
      </c>
      <c r="G1621" s="3">
        <f t="shared" si="70"/>
        <v>45413.037200000064</v>
      </c>
      <c r="H1621" s="3">
        <f t="shared" si="71"/>
        <v>6.9999998435378075E-2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170898.03</v>
      </c>
      <c r="D1622" s="2">
        <v>0</v>
      </c>
      <c r="E1622" s="2">
        <v>0</v>
      </c>
      <c r="F1622" s="2">
        <v>0</v>
      </c>
      <c r="G1622" s="3">
        <f t="shared" si="70"/>
        <v>7006.8192300000001</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11337.04</v>
      </c>
      <c r="D1628" s="2">
        <v>0</v>
      </c>
      <c r="E1628" s="2">
        <v>0</v>
      </c>
      <c r="F1628" s="2">
        <v>0</v>
      </c>
      <c r="G1628" s="3">
        <f t="shared" si="70"/>
        <v>532.84088000000008</v>
      </c>
      <c r="H1628" s="3">
        <f t="shared" si="71"/>
        <v>4.0000000000873115E-2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4765.4799999999996</v>
      </c>
      <c r="D1634" s="2">
        <v>0</v>
      </c>
      <c r="E1634" s="2">
        <v>0</v>
      </c>
      <c r="F1634" s="2">
        <v>0</v>
      </c>
      <c r="G1634" s="3">
        <f t="shared" si="70"/>
        <v>252.57043999999996</v>
      </c>
      <c r="H1634" s="3">
        <f t="shared" si="71"/>
        <v>0.47999999999956344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3772.57</v>
      </c>
      <c r="D1635" s="2">
        <v>0</v>
      </c>
      <c r="E1635" s="2">
        <v>0</v>
      </c>
      <c r="F1635" s="2">
        <v>0</v>
      </c>
      <c r="G1635" s="3">
        <f t="shared" si="70"/>
        <v>203.71878000000001</v>
      </c>
      <c r="H1635" s="3">
        <f t="shared" si="71"/>
        <v>0.42999999999983629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217.91</v>
      </c>
      <c r="D1636" s="2">
        <v>0</v>
      </c>
      <c r="E1636" s="2">
        <v>0</v>
      </c>
      <c r="F1636" s="2">
        <v>0</v>
      </c>
      <c r="G1636" s="3">
        <f t="shared" si="70"/>
        <v>11.985049999999999</v>
      </c>
      <c r="H1636" s="3">
        <f t="shared" si="71"/>
        <v>9.0000000000003411E-2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8.7100000000000009</v>
      </c>
      <c r="D1637" s="2">
        <v>0</v>
      </c>
      <c r="E1637" s="2">
        <v>0</v>
      </c>
      <c r="F1637" s="2">
        <v>0</v>
      </c>
      <c r="G1637" s="3">
        <f t="shared" si="70"/>
        <v>0.48776000000000008</v>
      </c>
      <c r="H1637" s="3">
        <f t="shared" si="71"/>
        <v>0.28999999999999915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766.29</v>
      </c>
      <c r="D1638" s="2">
        <v>0</v>
      </c>
      <c r="E1638" s="2">
        <v>0</v>
      </c>
      <c r="F1638" s="2">
        <v>0</v>
      </c>
      <c r="G1638" s="3">
        <f t="shared" si="70"/>
        <v>43.678530000000002</v>
      </c>
      <c r="H1638" s="3">
        <f t="shared" si="71"/>
        <v>0.28999999999996362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6571.56</v>
      </c>
      <c r="D1654" s="2">
        <v>0</v>
      </c>
      <c r="E1654" s="2">
        <v>0</v>
      </c>
      <c r="F1654" s="2">
        <v>0</v>
      </c>
      <c r="G1654" s="3">
        <f t="shared" si="70"/>
        <v>479.72388000000001</v>
      </c>
      <c r="H1654" s="3">
        <f t="shared" si="71"/>
        <v>0.43999999999959982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6571.56</v>
      </c>
      <c r="D1655" s="2">
        <v>0</v>
      </c>
      <c r="E1655" s="2">
        <v>0</v>
      </c>
      <c r="F1655" s="2">
        <v>0</v>
      </c>
      <c r="G1655" s="3">
        <f t="shared" si="70"/>
        <v>486.29543999999999</v>
      </c>
      <c r="H1655" s="3">
        <f t="shared" si="71"/>
        <v>0.43999999999959982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159560.99</v>
      </c>
      <c r="D1669" s="2">
        <v>0</v>
      </c>
      <c r="E1669" s="2">
        <v>0</v>
      </c>
      <c r="F1669" s="2">
        <v>0</v>
      </c>
      <c r="G1669" s="3">
        <f t="shared" si="70"/>
        <v>14041.367119999999</v>
      </c>
      <c r="H1669" s="3">
        <f t="shared" si="71"/>
        <v>1.0000000009313226E-2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158916.99</v>
      </c>
      <c r="D1670" s="2">
        <v>0</v>
      </c>
      <c r="E1670" s="2">
        <v>0</v>
      </c>
      <c r="F1670" s="2">
        <v>0</v>
      </c>
      <c r="G1670" s="3">
        <f t="shared" si="70"/>
        <v>14143.612109999998</v>
      </c>
      <c r="H1670" s="3">
        <f t="shared" si="71"/>
        <v>1.0000000009313226E-2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644</v>
      </c>
      <c r="D1673" s="2">
        <v>0</v>
      </c>
      <c r="E1673" s="2">
        <v>0</v>
      </c>
      <c r="F1673" s="2">
        <v>0</v>
      </c>
      <c r="G1673" s="3">
        <f t="shared" si="70"/>
        <v>59.247999999999998</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964427.9</v>
      </c>
      <c r="D1681" s="2">
        <v>0</v>
      </c>
      <c r="E1681" s="2">
        <v>0</v>
      </c>
      <c r="F1681" s="2">
        <v>0</v>
      </c>
      <c r="G1681" s="3">
        <f t="shared" si="70"/>
        <v>96442.790000000008</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267663.52</v>
      </c>
      <c r="D1683" s="2">
        <v>0</v>
      </c>
      <c r="E1683" s="2">
        <v>0</v>
      </c>
      <c r="F1683" s="2">
        <v>0</v>
      </c>
      <c r="G1683" s="3">
        <f t="shared" si="70"/>
        <v>27301.679039999999</v>
      </c>
      <c r="H1683" s="3">
        <f t="shared" si="71"/>
        <v>0.47999999998137355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394820.74</v>
      </c>
      <c r="D1684" s="2">
        <v>0</v>
      </c>
      <c r="E1684" s="2">
        <v>0</v>
      </c>
      <c r="F1684" s="2">
        <v>0</v>
      </c>
      <c r="G1684" s="3">
        <f t="shared" si="70"/>
        <v>40666.536219999995</v>
      </c>
      <c r="H1684" s="3">
        <f t="shared" si="71"/>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278457.21000000002</v>
      </c>
      <c r="D1685" s="2">
        <v>0</v>
      </c>
      <c r="E1685" s="2">
        <v>0</v>
      </c>
      <c r="F1685" s="2">
        <v>0</v>
      </c>
      <c r="G1685" s="3">
        <f>B1685/1000*C1685</f>
        <v>28959.54984</v>
      </c>
      <c r="H1685" s="3">
        <f>ABS(C1685-ROUND(C1685,0))</f>
        <v>0.21000000002095476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23486.43</v>
      </c>
      <c r="D1686" s="14">
        <v>0</v>
      </c>
      <c r="E1686" s="14">
        <v>0</v>
      </c>
      <c r="F1686" s="14">
        <v>0</v>
      </c>
      <c r="G1686" s="15">
        <f t="shared" si="70"/>
        <v>2466.0751500000001</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2961277.75</v>
      </c>
      <c r="I17" s="275">
        <f>'PR-RAS'!E6</f>
        <v>4815912.3000000007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2295211.7200000002</v>
      </c>
      <c r="I18" s="275">
        <f>'PR-RAS'!E152</f>
        <v>2709088.2299999995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283485.39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660019.66999999958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7987912.7699999986</v>
      </c>
      <c r="I22" s="275">
        <f>BILANCA!E7</f>
        <v>10733407.630000001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852987.91000000015</v>
      </c>
      <c r="I23" s="275">
        <f>BILANCA!E69</f>
        <v>653172.78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344157.6</v>
      </c>
      <c r="I24" s="275">
        <f>BILANCA!E177</f>
        <v>1135325.93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8496743.0800000001</v>
      </c>
      <c r="I25" s="275">
        <f>BILANCA!E251</f>
        <v>10251254.479999999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538480.67999999993</v>
      </c>
      <c r="I27" s="275">
        <f>'RAS-funkcijski'!E5</f>
        <v>674745.42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668980.78999999992</v>
      </c>
      <c r="I28" s="275">
        <f>'RAS-funkcijski'!E35</f>
        <v>552664.53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904072.82</v>
      </c>
      <c r="I30" s="275">
        <f>'RAS-funkcijski'!E114</f>
        <v>3769163.08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2739730.7699999996</v>
      </c>
      <c r="I31" s="275">
        <f>'RAS-funkcijski'!E141</f>
        <v>5952342.9199999999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22516.280000000002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20428.780000000002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344157.6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1135325.9300000016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170898.03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964427.9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2961277.75</v>
      </c>
      <c r="E6" s="60">
        <f>E7+E43+E49+E82+E106+E125+E134+E140</f>
        <v>4815912.3000000007</v>
      </c>
      <c r="F6" s="45">
        <f t="shared" ref="F6:F132" si="0">IF(D6&lt;&gt;0,IF(E6/D6&gt;=100,"&gt;&gt;100",E6/D6*100),"-")</f>
        <v>162.62953719893383</v>
      </c>
    </row>
    <row r="7" spans="1:24" ht="12.75" customHeight="1" x14ac:dyDescent="0.2">
      <c r="A7" s="63">
        <v>61</v>
      </c>
      <c r="B7" s="220" t="s">
        <v>17</v>
      </c>
      <c r="C7" s="247" t="s">
        <v>18</v>
      </c>
      <c r="D7" s="60">
        <f>D8+D17+D23+D29+D36+D39</f>
        <v>2195241.5700000003</v>
      </c>
      <c r="E7" s="60">
        <f>E8+E17+E23+E29+E36+E39</f>
        <v>2424744.7400000002</v>
      </c>
      <c r="F7" s="45">
        <f t="shared" si="0"/>
        <v>110.45457470997144</v>
      </c>
    </row>
    <row r="8" spans="1:24" ht="12.75" customHeight="1" x14ac:dyDescent="0.2">
      <c r="A8" s="63">
        <v>611</v>
      </c>
      <c r="B8" s="220" t="s">
        <v>19</v>
      </c>
      <c r="C8" s="247" t="s">
        <v>20</v>
      </c>
      <c r="D8" s="60">
        <f>SUM(D9:D14)-D15-D16</f>
        <v>1941106.5900000003</v>
      </c>
      <c r="E8" s="60">
        <f>SUM(E9:E14)-E15-E16</f>
        <v>2169699.5</v>
      </c>
      <c r="F8" s="45">
        <f t="shared" si="0"/>
        <v>111.77642233443758</v>
      </c>
    </row>
    <row r="9" spans="1:24" ht="12.75" customHeight="1" x14ac:dyDescent="0.2">
      <c r="A9" s="63">
        <v>6111</v>
      </c>
      <c r="B9" s="65" t="s">
        <v>21</v>
      </c>
      <c r="C9" s="247" t="s">
        <v>22</v>
      </c>
      <c r="D9" s="194">
        <v>1668785.12</v>
      </c>
      <c r="E9" s="194">
        <v>1954713.38</v>
      </c>
      <c r="F9" s="45">
        <f t="shared" si="0"/>
        <v>117.13391715765059</v>
      </c>
    </row>
    <row r="10" spans="1:24" ht="12.75" customHeight="1" x14ac:dyDescent="0.2">
      <c r="A10" s="63">
        <v>6112</v>
      </c>
      <c r="B10" s="65" t="s">
        <v>23</v>
      </c>
      <c r="C10" s="247" t="s">
        <v>24</v>
      </c>
      <c r="D10" s="194">
        <v>130673.77</v>
      </c>
      <c r="E10" s="194">
        <v>146691.49</v>
      </c>
      <c r="F10" s="45">
        <f t="shared" si="0"/>
        <v>112.25779282253814</v>
      </c>
    </row>
    <row r="11" spans="1:24" ht="12.75" customHeight="1" x14ac:dyDescent="0.2">
      <c r="A11" s="63">
        <v>6113</v>
      </c>
      <c r="B11" s="65" t="s">
        <v>25</v>
      </c>
      <c r="C11" s="247" t="s">
        <v>26</v>
      </c>
      <c r="D11" s="194">
        <v>71467.12</v>
      </c>
      <c r="E11" s="194">
        <v>81207.649999999994</v>
      </c>
      <c r="F11" s="45">
        <f t="shared" si="0"/>
        <v>113.62938649269762</v>
      </c>
    </row>
    <row r="12" spans="1:24" ht="12.75" customHeight="1" x14ac:dyDescent="0.2">
      <c r="A12" s="63">
        <v>6114</v>
      </c>
      <c r="B12" s="65" t="s">
        <v>27</v>
      </c>
      <c r="C12" s="247" t="s">
        <v>28</v>
      </c>
      <c r="D12" s="194">
        <v>175317.25</v>
      </c>
      <c r="E12" s="194">
        <v>181100.04</v>
      </c>
      <c r="F12" s="45">
        <f t="shared" si="0"/>
        <v>103.29847177046183</v>
      </c>
    </row>
    <row r="13" spans="1:24" ht="12.75" customHeight="1" x14ac:dyDescent="0.2">
      <c r="A13" s="63">
        <v>6115</v>
      </c>
      <c r="B13" s="65" t="s">
        <v>29</v>
      </c>
      <c r="C13" s="247" t="s">
        <v>30</v>
      </c>
      <c r="D13" s="194">
        <v>81946.97</v>
      </c>
      <c r="E13" s="194">
        <v>67885.08</v>
      </c>
      <c r="F13" s="45">
        <f t="shared" si="0"/>
        <v>82.840256326743983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187083.64</v>
      </c>
      <c r="E15" s="194">
        <v>261898.14</v>
      </c>
      <c r="F15" s="45">
        <f t="shared" si="0"/>
        <v>139.98986763353545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238142.03</v>
      </c>
      <c r="E23" s="60">
        <f t="shared" si="2"/>
        <v>236460.78999999998</v>
      </c>
      <c r="F23" s="45">
        <f t="shared" si="0"/>
        <v>99.294017943829559</v>
      </c>
    </row>
    <row r="24" spans="1:6" ht="12.75" customHeight="1" x14ac:dyDescent="0.2">
      <c r="A24" s="63">
        <v>6131</v>
      </c>
      <c r="B24" s="65" t="s">
        <v>51</v>
      </c>
      <c r="C24" s="247" t="s">
        <v>52</v>
      </c>
      <c r="D24" s="194">
        <v>96518.91</v>
      </c>
      <c r="E24" s="194">
        <v>81527.39</v>
      </c>
      <c r="F24" s="45">
        <f t="shared" si="0"/>
        <v>84.467789783369909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141623.12</v>
      </c>
      <c r="E27" s="194">
        <v>154933.4</v>
      </c>
      <c r="F27" s="45">
        <f t="shared" si="0"/>
        <v>109.39838071636892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15992.95</v>
      </c>
      <c r="E29" s="60">
        <f>SUM(E30:E35)</f>
        <v>18584.449999999997</v>
      </c>
      <c r="F29" s="45">
        <f t="shared" si="0"/>
        <v>116.20401489406267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15992.95</v>
      </c>
      <c r="E31" s="194">
        <v>18563.759999999998</v>
      </c>
      <c r="F31" s="45">
        <f t="shared" si="0"/>
        <v>116.07464539062522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20.69</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410035.56999999995</v>
      </c>
      <c r="E49" s="60">
        <f>E50+E53+E58+E61+E64+E68+E71+E74+E77</f>
        <v>2008692.2200000002</v>
      </c>
      <c r="F49" s="45">
        <f t="shared" si="0"/>
        <v>489.88243141930354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306140.67</v>
      </c>
      <c r="E58" s="60">
        <f t="shared" si="9"/>
        <v>154651.6</v>
      </c>
      <c r="F58" s="45">
        <f t="shared" si="0"/>
        <v>50.516515822611872</v>
      </c>
    </row>
    <row r="59" spans="1:6" ht="24" x14ac:dyDescent="0.2">
      <c r="A59" s="63">
        <v>6331</v>
      </c>
      <c r="B59" s="65" t="s">
        <v>121</v>
      </c>
      <c r="C59" s="247" t="s">
        <v>122</v>
      </c>
      <c r="D59" s="194">
        <v>87060.67</v>
      </c>
      <c r="E59" s="194">
        <v>74805.070000000007</v>
      </c>
      <c r="F59" s="45">
        <f t="shared" si="0"/>
        <v>85.922920188875196</v>
      </c>
    </row>
    <row r="60" spans="1:6" ht="24" x14ac:dyDescent="0.2">
      <c r="A60" s="63">
        <v>6332</v>
      </c>
      <c r="B60" s="65" t="s">
        <v>123</v>
      </c>
      <c r="C60" s="247" t="s">
        <v>124</v>
      </c>
      <c r="D60" s="194">
        <v>219080</v>
      </c>
      <c r="E60" s="194">
        <v>79846.53</v>
      </c>
      <c r="F60" s="45">
        <f t="shared" si="0"/>
        <v>36.446289026839516</v>
      </c>
    </row>
    <row r="61" spans="1:6" ht="12.75" customHeight="1" x14ac:dyDescent="0.2">
      <c r="A61" s="63">
        <v>634</v>
      </c>
      <c r="B61" s="65" t="s">
        <v>125</v>
      </c>
      <c r="C61" s="247" t="s">
        <v>126</v>
      </c>
      <c r="D61" s="60">
        <f t="shared" ref="D61:E61" si="10">SUM(D62:D63)</f>
        <v>35967.800000000003</v>
      </c>
      <c r="E61" s="60">
        <f t="shared" si="10"/>
        <v>23234.37</v>
      </c>
      <c r="F61" s="45">
        <f t="shared" si="0"/>
        <v>64.597695716724388</v>
      </c>
    </row>
    <row r="62" spans="1:6" ht="12.75" customHeight="1" x14ac:dyDescent="0.2">
      <c r="A62" s="63">
        <v>6341</v>
      </c>
      <c r="B62" s="65" t="s">
        <v>127</v>
      </c>
      <c r="C62" s="247" t="s">
        <v>128</v>
      </c>
      <c r="D62" s="194">
        <v>14967.8</v>
      </c>
      <c r="E62" s="194">
        <v>23234.37</v>
      </c>
      <c r="F62" s="45">
        <f t="shared" si="0"/>
        <v>155.22902497361002</v>
      </c>
    </row>
    <row r="63" spans="1:6" ht="12.75" customHeight="1" x14ac:dyDescent="0.2">
      <c r="A63" s="63">
        <v>6342</v>
      </c>
      <c r="B63" s="65" t="s">
        <v>129</v>
      </c>
      <c r="C63" s="247" t="s">
        <v>130</v>
      </c>
      <c r="D63" s="194">
        <v>21000</v>
      </c>
      <c r="E63" s="194">
        <v>0</v>
      </c>
      <c r="F63" s="45">
        <f t="shared" si="0"/>
        <v>0</v>
      </c>
    </row>
    <row r="64" spans="1:6" ht="24" x14ac:dyDescent="0.2">
      <c r="A64" s="63">
        <v>635</v>
      </c>
      <c r="B64" s="65" t="s">
        <v>131</v>
      </c>
      <c r="C64" s="247" t="s">
        <v>132</v>
      </c>
      <c r="D64" s="60">
        <f>SUM(D65:D67)</f>
        <v>0</v>
      </c>
      <c r="E64" s="60">
        <f>SUM(E65:E67)</f>
        <v>35183.31</v>
      </c>
      <c r="F64" s="45" t="str">
        <f t="shared" si="0"/>
        <v>-</v>
      </c>
    </row>
    <row r="65" spans="1:6" ht="12.75" customHeight="1" x14ac:dyDescent="0.2">
      <c r="A65" s="63">
        <v>6351</v>
      </c>
      <c r="B65" s="65" t="s">
        <v>133</v>
      </c>
      <c r="C65" s="247" t="s">
        <v>134</v>
      </c>
      <c r="D65" s="194">
        <v>0</v>
      </c>
      <c r="E65" s="194">
        <v>35183.31</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43926.34</v>
      </c>
      <c r="E68" s="60">
        <f t="shared" si="11"/>
        <v>42291.6</v>
      </c>
      <c r="F68" s="45">
        <f t="shared" si="0"/>
        <v>96.278451607850783</v>
      </c>
    </row>
    <row r="69" spans="1:6" ht="12.75" customHeight="1" x14ac:dyDescent="0.2">
      <c r="A69" s="63" t="s">
        <v>141</v>
      </c>
      <c r="B69" s="64" t="s">
        <v>142</v>
      </c>
      <c r="C69" s="247" t="s">
        <v>141</v>
      </c>
      <c r="D69" s="194">
        <v>34626.339999999997</v>
      </c>
      <c r="E69" s="194">
        <v>31091.599999999999</v>
      </c>
      <c r="F69" s="45">
        <f t="shared" si="0"/>
        <v>89.791759683524162</v>
      </c>
    </row>
    <row r="70" spans="1:6" ht="24" x14ac:dyDescent="0.2">
      <c r="A70" s="63" t="s">
        <v>143</v>
      </c>
      <c r="B70" s="64" t="s">
        <v>144</v>
      </c>
      <c r="C70" s="247" t="s">
        <v>143</v>
      </c>
      <c r="D70" s="194">
        <v>9300</v>
      </c>
      <c r="E70" s="194">
        <v>11200</v>
      </c>
      <c r="F70" s="45">
        <f t="shared" si="0"/>
        <v>120.43010752688173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24000.76</v>
      </c>
      <c r="E74" s="60">
        <f t="shared" si="13"/>
        <v>1753331.34</v>
      </c>
      <c r="F74" s="45">
        <f t="shared" si="0"/>
        <v>7305.3159149960265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24000.76</v>
      </c>
      <c r="E76" s="194">
        <v>1753331.34</v>
      </c>
      <c r="F76" s="45">
        <f t="shared" si="0"/>
        <v>7305.3159149960265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37132.29</v>
      </c>
      <c r="E82" s="60">
        <f t="shared" si="15"/>
        <v>45669.05</v>
      </c>
      <c r="F82" s="45">
        <f t="shared" si="0"/>
        <v>122.99012530603419</v>
      </c>
    </row>
    <row r="83" spans="1:6" ht="12.75" customHeight="1" x14ac:dyDescent="0.2">
      <c r="A83" s="63">
        <v>641</v>
      </c>
      <c r="B83" s="64" t="s">
        <v>169</v>
      </c>
      <c r="C83" s="247" t="s">
        <v>170</v>
      </c>
      <c r="D83" s="60">
        <f t="shared" ref="D83:E83" si="16">SUM(D84:D90)</f>
        <v>1877.1899999999998</v>
      </c>
      <c r="E83" s="60">
        <f t="shared" si="16"/>
        <v>3949.29</v>
      </c>
      <c r="F83" s="45">
        <f t="shared" si="0"/>
        <v>210.38307257123682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29.37</v>
      </c>
      <c r="E85" s="194">
        <v>85.67</v>
      </c>
      <c r="F85" s="45">
        <f t="shared" si="0"/>
        <v>291.692202928158</v>
      </c>
    </row>
    <row r="86" spans="1:6" ht="12.75" customHeight="1" x14ac:dyDescent="0.2">
      <c r="A86" s="63">
        <v>6414</v>
      </c>
      <c r="B86" s="64" t="s">
        <v>175</v>
      </c>
      <c r="C86" s="247" t="s">
        <v>176</v>
      </c>
      <c r="D86" s="194">
        <v>1847.82</v>
      </c>
      <c r="E86" s="194">
        <v>3863.62</v>
      </c>
      <c r="F86" s="45">
        <f t="shared" si="0"/>
        <v>209.09071229881698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35255.1</v>
      </c>
      <c r="E91" s="60">
        <f t="shared" si="17"/>
        <v>41719.760000000002</v>
      </c>
      <c r="F91" s="45">
        <f t="shared" si="0"/>
        <v>118.33680800791943</v>
      </c>
    </row>
    <row r="92" spans="1:6" ht="12.75" customHeight="1" x14ac:dyDescent="0.2">
      <c r="A92" s="63">
        <v>6421</v>
      </c>
      <c r="B92" s="64" t="s">
        <v>187</v>
      </c>
      <c r="C92" s="247" t="s">
        <v>188</v>
      </c>
      <c r="D92" s="194">
        <v>13405</v>
      </c>
      <c r="E92" s="194">
        <v>19045.72</v>
      </c>
      <c r="F92" s="45">
        <f t="shared" si="0"/>
        <v>142.07922417008581</v>
      </c>
    </row>
    <row r="93" spans="1:6" ht="12.75" customHeight="1" x14ac:dyDescent="0.2">
      <c r="A93" s="63">
        <v>6422</v>
      </c>
      <c r="B93" s="64" t="s">
        <v>189</v>
      </c>
      <c r="C93" s="247" t="s">
        <v>190</v>
      </c>
      <c r="D93" s="194">
        <v>13322.27</v>
      </c>
      <c r="E93" s="194">
        <v>14152.42</v>
      </c>
      <c r="F93" s="45">
        <f t="shared" si="0"/>
        <v>106.23129541737255</v>
      </c>
    </row>
    <row r="94" spans="1:6" ht="12.75" customHeight="1" x14ac:dyDescent="0.2">
      <c r="A94" s="63">
        <v>6423</v>
      </c>
      <c r="B94" s="64" t="s">
        <v>191</v>
      </c>
      <c r="C94" s="247" t="s">
        <v>192</v>
      </c>
      <c r="D94" s="194">
        <v>8179.66</v>
      </c>
      <c r="E94" s="194">
        <v>8422.08</v>
      </c>
      <c r="F94" s="45">
        <f t="shared" si="0"/>
        <v>102.9636928674297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348.17</v>
      </c>
      <c r="E97" s="194">
        <v>99.54</v>
      </c>
      <c r="F97" s="45">
        <f t="shared" si="0"/>
        <v>28.58948214952466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254966.92</v>
      </c>
      <c r="E106" s="60">
        <f>E107+E112+E120+E124</f>
        <v>270655.51</v>
      </c>
      <c r="F106" s="45">
        <f t="shared" si="0"/>
        <v>106.15318646042395</v>
      </c>
    </row>
    <row r="107" spans="1:6" ht="12.75" customHeight="1" x14ac:dyDescent="0.2">
      <c r="A107" s="63">
        <v>651</v>
      </c>
      <c r="B107" s="64" t="s">
        <v>217</v>
      </c>
      <c r="C107" s="247" t="s">
        <v>218</v>
      </c>
      <c r="D107" s="60">
        <f t="shared" ref="D107:E107" si="19">SUM(D108:D111)</f>
        <v>15806.78</v>
      </c>
      <c r="E107" s="60">
        <f t="shared" si="19"/>
        <v>16490.509999999998</v>
      </c>
      <c r="F107" s="45">
        <f t="shared" si="0"/>
        <v>104.32554891002468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54.52</v>
      </c>
      <c r="E109" s="194">
        <v>69.569999999999993</v>
      </c>
      <c r="F109" s="45">
        <f t="shared" si="0"/>
        <v>127.60454878943506</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15752.26</v>
      </c>
      <c r="E111" s="194">
        <v>16420.939999999999</v>
      </c>
      <c r="F111" s="45">
        <f t="shared" si="0"/>
        <v>104.24497818090863</v>
      </c>
    </row>
    <row r="112" spans="1:6" ht="12.75" customHeight="1" x14ac:dyDescent="0.2">
      <c r="A112" s="63">
        <v>652</v>
      </c>
      <c r="B112" s="64" t="s">
        <v>227</v>
      </c>
      <c r="C112" s="247" t="s">
        <v>228</v>
      </c>
      <c r="D112" s="60">
        <f t="shared" ref="D112:E112" si="20">SUM(D113:D119)</f>
        <v>155222.77000000002</v>
      </c>
      <c r="E112" s="60">
        <f t="shared" si="20"/>
        <v>156285.94</v>
      </c>
      <c r="F112" s="45">
        <f t="shared" si="0"/>
        <v>100.68493172747786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3676.98</v>
      </c>
      <c r="E115" s="194">
        <v>6359.44</v>
      </c>
      <c r="F115" s="45">
        <f t="shared" si="0"/>
        <v>172.95280365952493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151545.79</v>
      </c>
      <c r="E117" s="194">
        <v>149926.5</v>
      </c>
      <c r="F117" s="45">
        <f t="shared" si="0"/>
        <v>98.931484668759182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83937.37</v>
      </c>
      <c r="E120" s="60">
        <f t="shared" si="21"/>
        <v>97879.06</v>
      </c>
      <c r="F120" s="45">
        <f t="shared" si="0"/>
        <v>116.60963406406468</v>
      </c>
    </row>
    <row r="121" spans="1:6" ht="12.75" customHeight="1" x14ac:dyDescent="0.2">
      <c r="A121" s="63">
        <v>6531</v>
      </c>
      <c r="B121" s="64" t="s">
        <v>245</v>
      </c>
      <c r="C121" s="247" t="s">
        <v>246</v>
      </c>
      <c r="D121" s="194">
        <v>4932.33</v>
      </c>
      <c r="E121" s="194">
        <v>18104.05</v>
      </c>
      <c r="F121" s="45">
        <f t="shared" si="0"/>
        <v>367.04863624291153</v>
      </c>
    </row>
    <row r="122" spans="1:6" ht="12.75" customHeight="1" x14ac:dyDescent="0.2">
      <c r="A122" s="63">
        <v>6532</v>
      </c>
      <c r="B122" s="64" t="s">
        <v>247</v>
      </c>
      <c r="C122" s="247" t="s">
        <v>248</v>
      </c>
      <c r="D122" s="194">
        <v>66755.039999999994</v>
      </c>
      <c r="E122" s="194">
        <v>68775.009999999995</v>
      </c>
      <c r="F122" s="45">
        <f t="shared" si="0"/>
        <v>103.02594380888695</v>
      </c>
    </row>
    <row r="123" spans="1:6" ht="12.75" customHeight="1" x14ac:dyDescent="0.2">
      <c r="A123" s="63">
        <v>6533</v>
      </c>
      <c r="B123" s="64" t="s">
        <v>249</v>
      </c>
      <c r="C123" s="247" t="s">
        <v>250</v>
      </c>
      <c r="D123" s="194">
        <v>12250</v>
      </c>
      <c r="E123" s="194">
        <v>11000</v>
      </c>
      <c r="F123" s="45">
        <f t="shared" si="0"/>
        <v>89.795918367346943</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50557.32</v>
      </c>
      <c r="E125" s="60">
        <f t="shared" si="22"/>
        <v>58902.49</v>
      </c>
      <c r="F125" s="45">
        <f t="shared" si="0"/>
        <v>116.50635358045085</v>
      </c>
    </row>
    <row r="126" spans="1:6" ht="12.75" customHeight="1" x14ac:dyDescent="0.2">
      <c r="A126" s="63">
        <v>661</v>
      </c>
      <c r="B126" s="65" t="s">
        <v>255</v>
      </c>
      <c r="C126" s="247" t="s">
        <v>256</v>
      </c>
      <c r="D126" s="60">
        <f t="shared" ref="D126:E126" si="23">SUM(D127:D128)</f>
        <v>46200.97</v>
      </c>
      <c r="E126" s="60">
        <f t="shared" si="23"/>
        <v>51669.86</v>
      </c>
      <c r="F126" s="45">
        <f t="shared" si="0"/>
        <v>111.83717571297744</v>
      </c>
    </row>
    <row r="127" spans="1:6" ht="12.75" customHeight="1" x14ac:dyDescent="0.2">
      <c r="A127" s="63">
        <v>6614</v>
      </c>
      <c r="B127" s="65" t="s">
        <v>257</v>
      </c>
      <c r="C127" s="247" t="s">
        <v>258</v>
      </c>
      <c r="D127" s="194">
        <v>43636.5</v>
      </c>
      <c r="E127" s="194">
        <v>46221.3</v>
      </c>
      <c r="F127" s="45">
        <f t="shared" si="0"/>
        <v>105.92348148912036</v>
      </c>
    </row>
    <row r="128" spans="1:6" ht="12.75" customHeight="1" x14ac:dyDescent="0.2">
      <c r="A128" s="63">
        <v>6615</v>
      </c>
      <c r="B128" s="65" t="s">
        <v>259</v>
      </c>
      <c r="C128" s="247" t="s">
        <v>260</v>
      </c>
      <c r="D128" s="194">
        <v>2564.4699999999998</v>
      </c>
      <c r="E128" s="194">
        <v>5448.56</v>
      </c>
      <c r="F128" s="45">
        <f t="shared" si="0"/>
        <v>212.46339399564044</v>
      </c>
    </row>
    <row r="129" spans="1:6" ht="36" x14ac:dyDescent="0.2">
      <c r="A129" s="63">
        <v>663</v>
      </c>
      <c r="B129" s="182" t="s">
        <v>261</v>
      </c>
      <c r="C129" s="247" t="s">
        <v>262</v>
      </c>
      <c r="D129" s="60">
        <f t="shared" ref="D129:E129" si="24">SUM(D130:D133)</f>
        <v>4356.3500000000004</v>
      </c>
      <c r="E129" s="60">
        <f t="shared" si="24"/>
        <v>7232.6299999999992</v>
      </c>
      <c r="F129" s="45">
        <f t="shared" si="0"/>
        <v>166.02499799143774</v>
      </c>
    </row>
    <row r="130" spans="1:6" ht="12.75" customHeight="1" x14ac:dyDescent="0.2">
      <c r="A130" s="63">
        <v>6631</v>
      </c>
      <c r="B130" s="65" t="s">
        <v>263</v>
      </c>
      <c r="C130" s="247" t="s">
        <v>264</v>
      </c>
      <c r="D130" s="194">
        <v>2804.94</v>
      </c>
      <c r="E130" s="194">
        <v>3498.2</v>
      </c>
      <c r="F130" s="45">
        <f t="shared" si="0"/>
        <v>124.71568019280268</v>
      </c>
    </row>
    <row r="131" spans="1:6" ht="12.75" customHeight="1" x14ac:dyDescent="0.2">
      <c r="A131" s="63">
        <v>6632</v>
      </c>
      <c r="B131" s="182" t="s">
        <v>265</v>
      </c>
      <c r="C131" s="247" t="s">
        <v>266</v>
      </c>
      <c r="D131" s="194">
        <v>1551.41</v>
      </c>
      <c r="E131" s="194">
        <v>3734.43</v>
      </c>
      <c r="F131" s="45">
        <f t="shared" si="0"/>
        <v>240.71199747326625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13344.08</v>
      </c>
      <c r="E140" s="60">
        <f t="shared" si="28"/>
        <v>7248.2900000000009</v>
      </c>
      <c r="F140" s="45">
        <f t="shared" si="26"/>
        <v>54.318394374134456</v>
      </c>
    </row>
    <row r="141" spans="1:6" ht="12.75" customHeight="1" x14ac:dyDescent="0.2">
      <c r="A141" s="63">
        <v>681</v>
      </c>
      <c r="B141" s="65" t="s">
        <v>285</v>
      </c>
      <c r="C141" s="247" t="s">
        <v>286</v>
      </c>
      <c r="D141" s="60">
        <f t="shared" ref="D141:E141" si="29">SUM(D142:D150)</f>
        <v>1353.77</v>
      </c>
      <c r="E141" s="60">
        <f t="shared" si="29"/>
        <v>4572.51</v>
      </c>
      <c r="F141" s="45">
        <f t="shared" si="26"/>
        <v>337.76121497743338</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1353.77</v>
      </c>
      <c r="E150" s="194">
        <v>4572.51</v>
      </c>
      <c r="F150" s="45">
        <f t="shared" si="26"/>
        <v>337.76121497743338</v>
      </c>
    </row>
    <row r="151" spans="1:6" ht="12.75" customHeight="1" x14ac:dyDescent="0.2">
      <c r="A151" s="63">
        <v>683</v>
      </c>
      <c r="B151" s="64" t="s">
        <v>305</v>
      </c>
      <c r="C151" s="247" t="s">
        <v>306</v>
      </c>
      <c r="D151" s="194">
        <v>11990.31</v>
      </c>
      <c r="E151" s="194">
        <v>2675.78</v>
      </c>
      <c r="F151" s="45">
        <f t="shared" si="26"/>
        <v>22.316186987659204</v>
      </c>
    </row>
    <row r="152" spans="1:6" ht="12.75" customHeight="1" x14ac:dyDescent="0.2">
      <c r="A152" s="63">
        <v>3</v>
      </c>
      <c r="B152" s="64" t="s">
        <v>307</v>
      </c>
      <c r="C152" s="247" t="s">
        <v>13</v>
      </c>
      <c r="D152" s="60">
        <f>D153+D164+D202+D221+D230+D262+D273</f>
        <v>2295211.7200000002</v>
      </c>
      <c r="E152" s="60">
        <f>E153+E164+E202+E221+E230+E262+E273</f>
        <v>2709088.2299999995</v>
      </c>
      <c r="F152" s="45">
        <f t="shared" si="26"/>
        <v>118.0321713414743</v>
      </c>
    </row>
    <row r="153" spans="1:6" ht="12.75" customHeight="1" x14ac:dyDescent="0.2">
      <c r="A153" s="63">
        <v>31</v>
      </c>
      <c r="B153" s="64" t="s">
        <v>308</v>
      </c>
      <c r="C153" s="247" t="s">
        <v>309</v>
      </c>
      <c r="D153" s="60">
        <f t="shared" ref="D153:E153" si="30">D154+D159+D160</f>
        <v>845501.44000000006</v>
      </c>
      <c r="E153" s="60">
        <f t="shared" si="30"/>
        <v>1189038.6499999999</v>
      </c>
      <c r="F153" s="45">
        <f t="shared" si="26"/>
        <v>140.6311797647559</v>
      </c>
    </row>
    <row r="154" spans="1:6" ht="12.75" customHeight="1" x14ac:dyDescent="0.2">
      <c r="A154" s="63">
        <v>311</v>
      </c>
      <c r="B154" s="64" t="s">
        <v>310</v>
      </c>
      <c r="C154" s="247" t="s">
        <v>311</v>
      </c>
      <c r="D154" s="60">
        <f t="shared" ref="D154:E154" si="31">SUM(D155:D158)</f>
        <v>664544.05000000005</v>
      </c>
      <c r="E154" s="60">
        <f t="shared" si="31"/>
        <v>948581.98</v>
      </c>
      <c r="F154" s="45">
        <f t="shared" si="26"/>
        <v>142.74177610949943</v>
      </c>
    </row>
    <row r="155" spans="1:6" ht="12.75" customHeight="1" x14ac:dyDescent="0.2">
      <c r="A155" s="63">
        <v>3111</v>
      </c>
      <c r="B155" s="64" t="s">
        <v>312</v>
      </c>
      <c r="C155" s="247" t="s">
        <v>313</v>
      </c>
      <c r="D155" s="194">
        <v>664544.05000000005</v>
      </c>
      <c r="E155" s="194">
        <v>943941.82</v>
      </c>
      <c r="F155" s="45">
        <f t="shared" si="26"/>
        <v>142.04352894288948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4640.16</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74501.23</v>
      </c>
      <c r="E159" s="194">
        <v>95970.9</v>
      </c>
      <c r="F159" s="45">
        <f t="shared" si="26"/>
        <v>128.81787320826783</v>
      </c>
    </row>
    <row r="160" spans="1:6" ht="12.75" customHeight="1" x14ac:dyDescent="0.2">
      <c r="A160" s="63">
        <v>313</v>
      </c>
      <c r="B160" s="65" t="s">
        <v>322</v>
      </c>
      <c r="C160" s="247" t="s">
        <v>323</v>
      </c>
      <c r="D160" s="60">
        <f t="shared" ref="D160:E160" si="32">SUM(D161:D163)</f>
        <v>106456.16</v>
      </c>
      <c r="E160" s="60">
        <f t="shared" si="32"/>
        <v>144485.76999999999</v>
      </c>
      <c r="F160" s="45">
        <f t="shared" si="26"/>
        <v>135.72325922708464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106456.16</v>
      </c>
      <c r="E162" s="194">
        <v>144485.76999999999</v>
      </c>
      <c r="F162" s="45">
        <f t="shared" si="26"/>
        <v>135.72325922708464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909398.2300000001</v>
      </c>
      <c r="E164" s="60">
        <f>E165+E170+E178+E188+E189+E194</f>
        <v>847267.32</v>
      </c>
      <c r="F164" s="45">
        <f t="shared" si="26"/>
        <v>93.167909508686847</v>
      </c>
    </row>
    <row r="165" spans="1:6" ht="12.75" customHeight="1" x14ac:dyDescent="0.2">
      <c r="A165" s="63">
        <v>321</v>
      </c>
      <c r="B165" s="64" t="s">
        <v>332</v>
      </c>
      <c r="C165" s="247" t="s">
        <v>333</v>
      </c>
      <c r="D165" s="60">
        <f t="shared" ref="D165:E165" si="33">SUM(D166:D169)</f>
        <v>35253.68</v>
      </c>
      <c r="E165" s="60">
        <f t="shared" si="33"/>
        <v>39766.850000000006</v>
      </c>
      <c r="F165" s="45">
        <f t="shared" si="26"/>
        <v>112.80198265826435</v>
      </c>
    </row>
    <row r="166" spans="1:6" ht="12.75" customHeight="1" x14ac:dyDescent="0.2">
      <c r="A166" s="63">
        <v>3211</v>
      </c>
      <c r="B166" s="64" t="s">
        <v>334</v>
      </c>
      <c r="C166" s="247" t="s">
        <v>335</v>
      </c>
      <c r="D166" s="194">
        <v>3258.74</v>
      </c>
      <c r="E166" s="194">
        <v>1670.66</v>
      </c>
      <c r="F166" s="45">
        <f t="shared" si="26"/>
        <v>51.267054137488735</v>
      </c>
    </row>
    <row r="167" spans="1:6" ht="12.75" customHeight="1" x14ac:dyDescent="0.2">
      <c r="A167" s="63">
        <v>3212</v>
      </c>
      <c r="B167" s="64" t="s">
        <v>336</v>
      </c>
      <c r="C167" s="247" t="s">
        <v>337</v>
      </c>
      <c r="D167" s="194">
        <v>27951.98</v>
      </c>
      <c r="E167" s="194">
        <v>32570.58</v>
      </c>
      <c r="F167" s="45">
        <f t="shared" si="26"/>
        <v>116.52333752385343</v>
      </c>
    </row>
    <row r="168" spans="1:6" ht="12.75" customHeight="1" x14ac:dyDescent="0.2">
      <c r="A168" s="63">
        <v>3213</v>
      </c>
      <c r="B168" s="64" t="s">
        <v>338</v>
      </c>
      <c r="C168" s="247" t="s">
        <v>339</v>
      </c>
      <c r="D168" s="194">
        <v>3497.63</v>
      </c>
      <c r="E168" s="194">
        <v>3172.75</v>
      </c>
      <c r="F168" s="45">
        <f t="shared" si="26"/>
        <v>90.71142459322455</v>
      </c>
    </row>
    <row r="169" spans="1:6" ht="12.75" customHeight="1" x14ac:dyDescent="0.2">
      <c r="A169" s="63">
        <v>3214</v>
      </c>
      <c r="B169" s="64" t="s">
        <v>340</v>
      </c>
      <c r="C169" s="247" t="s">
        <v>341</v>
      </c>
      <c r="D169" s="194">
        <v>545.33000000000004</v>
      </c>
      <c r="E169" s="194">
        <v>2352.86</v>
      </c>
      <c r="F169" s="45">
        <f t="shared" si="26"/>
        <v>431.45618249500302</v>
      </c>
    </row>
    <row r="170" spans="1:6" ht="12.75" customHeight="1" x14ac:dyDescent="0.2">
      <c r="A170" s="63">
        <v>322</v>
      </c>
      <c r="B170" s="64" t="s">
        <v>342</v>
      </c>
      <c r="C170" s="247" t="s">
        <v>343</v>
      </c>
      <c r="D170" s="60">
        <f t="shared" ref="D170:E170" si="34">SUM(D171:D177)</f>
        <v>112048.9</v>
      </c>
      <c r="E170" s="60">
        <f t="shared" si="34"/>
        <v>119723.67</v>
      </c>
      <c r="F170" s="45">
        <f t="shared" si="26"/>
        <v>106.84948268122223</v>
      </c>
    </row>
    <row r="171" spans="1:6" ht="12.75" customHeight="1" x14ac:dyDescent="0.2">
      <c r="A171" s="63">
        <v>3221</v>
      </c>
      <c r="B171" s="64" t="s">
        <v>344</v>
      </c>
      <c r="C171" s="247" t="s">
        <v>345</v>
      </c>
      <c r="D171" s="194">
        <v>18554.939999999999</v>
      </c>
      <c r="E171" s="194">
        <v>16693.060000000001</v>
      </c>
      <c r="F171" s="45">
        <f t="shared" si="26"/>
        <v>89.965583289409736</v>
      </c>
    </row>
    <row r="172" spans="1:6" ht="12.75" customHeight="1" x14ac:dyDescent="0.2">
      <c r="A172" s="63">
        <v>3222</v>
      </c>
      <c r="B172" s="64" t="s">
        <v>346</v>
      </c>
      <c r="C172" s="247" t="s">
        <v>347</v>
      </c>
      <c r="D172" s="194">
        <v>30744.71</v>
      </c>
      <c r="E172" s="194">
        <v>34781.660000000003</v>
      </c>
      <c r="F172" s="45">
        <f t="shared" si="26"/>
        <v>113.1305515648058</v>
      </c>
    </row>
    <row r="173" spans="1:6" ht="12.75" customHeight="1" x14ac:dyDescent="0.2">
      <c r="A173" s="63">
        <v>3223</v>
      </c>
      <c r="B173" s="65" t="s">
        <v>348</v>
      </c>
      <c r="C173" s="247" t="s">
        <v>349</v>
      </c>
      <c r="D173" s="194">
        <v>52610.400000000001</v>
      </c>
      <c r="E173" s="194">
        <v>58940.93</v>
      </c>
      <c r="F173" s="45">
        <f t="shared" si="26"/>
        <v>112.03284901844501</v>
      </c>
    </row>
    <row r="174" spans="1:6" ht="12.75" customHeight="1" x14ac:dyDescent="0.2">
      <c r="A174" s="63">
        <v>3224</v>
      </c>
      <c r="B174" s="65" t="s">
        <v>350</v>
      </c>
      <c r="C174" s="247" t="s">
        <v>351</v>
      </c>
      <c r="D174" s="194">
        <v>4599.1899999999996</v>
      </c>
      <c r="E174" s="194">
        <v>4539.72</v>
      </c>
      <c r="F174" s="45">
        <f t="shared" si="26"/>
        <v>98.706946223139298</v>
      </c>
    </row>
    <row r="175" spans="1:6" ht="12.75" customHeight="1" x14ac:dyDescent="0.2">
      <c r="A175" s="63">
        <v>3225</v>
      </c>
      <c r="B175" s="65" t="s">
        <v>352</v>
      </c>
      <c r="C175" s="247" t="s">
        <v>353</v>
      </c>
      <c r="D175" s="194">
        <v>3491.22</v>
      </c>
      <c r="E175" s="194">
        <v>2649.77</v>
      </c>
      <c r="F175" s="45">
        <f t="shared" si="26"/>
        <v>75.898110116234434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2048.44</v>
      </c>
      <c r="E177" s="194">
        <v>2118.5300000000002</v>
      </c>
      <c r="F177" s="45">
        <f t="shared" si="26"/>
        <v>103.42162816582376</v>
      </c>
    </row>
    <row r="178" spans="1:6" ht="12.75" customHeight="1" x14ac:dyDescent="0.2">
      <c r="A178" s="63">
        <v>323</v>
      </c>
      <c r="B178" s="65" t="s">
        <v>358</v>
      </c>
      <c r="C178" s="247" t="s">
        <v>359</v>
      </c>
      <c r="D178" s="60">
        <f t="shared" ref="D178:E178" si="35">SUM(D179:D187)</f>
        <v>707394.55000000016</v>
      </c>
      <c r="E178" s="60">
        <f t="shared" si="35"/>
        <v>603345.16999999993</v>
      </c>
      <c r="F178" s="45">
        <f t="shared" si="26"/>
        <v>85.291181561972707</v>
      </c>
    </row>
    <row r="179" spans="1:6" ht="12.75" customHeight="1" x14ac:dyDescent="0.2">
      <c r="A179" s="63">
        <v>3231</v>
      </c>
      <c r="B179" s="65" t="s">
        <v>360</v>
      </c>
      <c r="C179" s="247" t="s">
        <v>361</v>
      </c>
      <c r="D179" s="194">
        <v>21733.31</v>
      </c>
      <c r="E179" s="194">
        <v>29312.799999999999</v>
      </c>
      <c r="F179" s="45">
        <f t="shared" si="26"/>
        <v>134.87499143020551</v>
      </c>
    </row>
    <row r="180" spans="1:6" ht="12.75" customHeight="1" x14ac:dyDescent="0.2">
      <c r="A180" s="63">
        <v>3232</v>
      </c>
      <c r="B180" s="65" t="s">
        <v>362</v>
      </c>
      <c r="C180" s="247" t="s">
        <v>363</v>
      </c>
      <c r="D180" s="194">
        <v>475057.51</v>
      </c>
      <c r="E180" s="194">
        <v>343495.6</v>
      </c>
      <c r="F180" s="45">
        <f t="shared" si="26"/>
        <v>72.306108790912475</v>
      </c>
    </row>
    <row r="181" spans="1:6" ht="12.75" customHeight="1" x14ac:dyDescent="0.2">
      <c r="A181" s="63">
        <v>3233</v>
      </c>
      <c r="B181" s="65" t="s">
        <v>364</v>
      </c>
      <c r="C181" s="247" t="s">
        <v>365</v>
      </c>
      <c r="D181" s="194">
        <v>40966.04</v>
      </c>
      <c r="E181" s="194">
        <v>37996.85</v>
      </c>
      <c r="F181" s="45">
        <f t="shared" si="26"/>
        <v>92.75206976315016</v>
      </c>
    </row>
    <row r="182" spans="1:6" ht="12.75" customHeight="1" x14ac:dyDescent="0.2">
      <c r="A182" s="63">
        <v>3234</v>
      </c>
      <c r="B182" s="65" t="s">
        <v>366</v>
      </c>
      <c r="C182" s="247" t="s">
        <v>367</v>
      </c>
      <c r="D182" s="194">
        <v>50646.92</v>
      </c>
      <c r="E182" s="194">
        <v>58046.400000000001</v>
      </c>
      <c r="F182" s="45">
        <f t="shared" si="26"/>
        <v>114.60993087042608</v>
      </c>
    </row>
    <row r="183" spans="1:6" ht="12.75" customHeight="1" x14ac:dyDescent="0.2">
      <c r="A183" s="63">
        <v>3235</v>
      </c>
      <c r="B183" s="64" t="s">
        <v>368</v>
      </c>
      <c r="C183" s="247" t="s">
        <v>369</v>
      </c>
      <c r="D183" s="194">
        <v>4973.2299999999996</v>
      </c>
      <c r="E183" s="194">
        <v>6398.73</v>
      </c>
      <c r="F183" s="45">
        <f t="shared" si="26"/>
        <v>128.66346418725857</v>
      </c>
    </row>
    <row r="184" spans="1:6" ht="12.75" customHeight="1" x14ac:dyDescent="0.2">
      <c r="A184" s="63">
        <v>3236</v>
      </c>
      <c r="B184" s="64" t="s">
        <v>370</v>
      </c>
      <c r="C184" s="247" t="s">
        <v>371</v>
      </c>
      <c r="D184" s="194">
        <v>10549.06</v>
      </c>
      <c r="E184" s="194">
        <v>13500.69</v>
      </c>
      <c r="F184" s="45">
        <f t="shared" si="26"/>
        <v>127.98002855230703</v>
      </c>
    </row>
    <row r="185" spans="1:6" ht="12.75" customHeight="1" x14ac:dyDescent="0.2">
      <c r="A185" s="63">
        <v>3237</v>
      </c>
      <c r="B185" s="64" t="s">
        <v>372</v>
      </c>
      <c r="C185" s="247" t="s">
        <v>373</v>
      </c>
      <c r="D185" s="194">
        <v>29480.17</v>
      </c>
      <c r="E185" s="194">
        <v>36867.99</v>
      </c>
      <c r="F185" s="45">
        <f t="shared" si="26"/>
        <v>125.06030324791206</v>
      </c>
    </row>
    <row r="186" spans="1:6" ht="12.75" customHeight="1" x14ac:dyDescent="0.2">
      <c r="A186" s="63">
        <v>3238</v>
      </c>
      <c r="B186" s="64" t="s">
        <v>374</v>
      </c>
      <c r="C186" s="247" t="s">
        <v>375</v>
      </c>
      <c r="D186" s="194">
        <v>34940.769999999997</v>
      </c>
      <c r="E186" s="194">
        <v>37035.839999999997</v>
      </c>
      <c r="F186" s="45">
        <f t="shared" si="26"/>
        <v>105.99606133465289</v>
      </c>
    </row>
    <row r="187" spans="1:6" ht="12.75" customHeight="1" x14ac:dyDescent="0.2">
      <c r="A187" s="63">
        <v>3239</v>
      </c>
      <c r="B187" s="64" t="s">
        <v>376</v>
      </c>
      <c r="C187" s="247" t="s">
        <v>377</v>
      </c>
      <c r="D187" s="194">
        <v>39047.54</v>
      </c>
      <c r="E187" s="194">
        <v>40690.269999999997</v>
      </c>
      <c r="F187" s="45">
        <f t="shared" si="26"/>
        <v>104.20699998002434</v>
      </c>
    </row>
    <row r="188" spans="1:6" ht="12.75" customHeight="1" x14ac:dyDescent="0.2">
      <c r="A188" s="63">
        <v>324</v>
      </c>
      <c r="B188" s="64" t="s">
        <v>378</v>
      </c>
      <c r="C188" s="247" t="s">
        <v>379</v>
      </c>
      <c r="D188" s="194">
        <v>1743.1</v>
      </c>
      <c r="E188" s="194">
        <v>1920.4</v>
      </c>
      <c r="F188" s="45">
        <f t="shared" si="26"/>
        <v>110.17153347484367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52958.000000000007</v>
      </c>
      <c r="E194" s="60">
        <f t="shared" si="36"/>
        <v>82511.229999999981</v>
      </c>
      <c r="F194" s="45">
        <f t="shared" si="26"/>
        <v>155.80503417802782</v>
      </c>
    </row>
    <row r="195" spans="1:6" ht="12.75" customHeight="1" x14ac:dyDescent="0.2">
      <c r="A195" s="63">
        <v>3291</v>
      </c>
      <c r="B195" s="183" t="s">
        <v>392</v>
      </c>
      <c r="C195" s="247" t="s">
        <v>393</v>
      </c>
      <c r="D195" s="194">
        <v>3804.75</v>
      </c>
      <c r="E195" s="194">
        <v>3239.97</v>
      </c>
      <c r="F195" s="45">
        <f t="shared" si="26"/>
        <v>85.155923516656813</v>
      </c>
    </row>
    <row r="196" spans="1:6" ht="12.75" customHeight="1" x14ac:dyDescent="0.2">
      <c r="A196" s="63">
        <v>3292</v>
      </c>
      <c r="B196" s="64" t="s">
        <v>394</v>
      </c>
      <c r="C196" s="247" t="s">
        <v>395</v>
      </c>
      <c r="D196" s="194">
        <v>6103.06</v>
      </c>
      <c r="E196" s="194">
        <v>4889.09</v>
      </c>
      <c r="F196" s="45">
        <f t="shared" si="26"/>
        <v>80.108830652164656</v>
      </c>
    </row>
    <row r="197" spans="1:6" ht="12.75" customHeight="1" x14ac:dyDescent="0.2">
      <c r="A197" s="63">
        <v>3293</v>
      </c>
      <c r="B197" s="64" t="s">
        <v>396</v>
      </c>
      <c r="C197" s="247" t="s">
        <v>397</v>
      </c>
      <c r="D197" s="194">
        <v>16165.24</v>
      </c>
      <c r="E197" s="194">
        <v>13949.94</v>
      </c>
      <c r="F197" s="45">
        <f t="shared" si="26"/>
        <v>86.295904050914189</v>
      </c>
    </row>
    <row r="198" spans="1:6" ht="12.75" customHeight="1" x14ac:dyDescent="0.2">
      <c r="A198" s="63">
        <v>3294</v>
      </c>
      <c r="B198" s="64" t="s">
        <v>398</v>
      </c>
      <c r="C198" s="247" t="s">
        <v>399</v>
      </c>
      <c r="D198" s="194">
        <v>1227.9000000000001</v>
      </c>
      <c r="E198" s="194">
        <v>3324.74</v>
      </c>
      <c r="F198" s="45">
        <f t="shared" si="26"/>
        <v>270.76634905122563</v>
      </c>
    </row>
    <row r="199" spans="1:6" ht="12.75" customHeight="1" x14ac:dyDescent="0.2">
      <c r="A199" s="63">
        <v>3295</v>
      </c>
      <c r="B199" s="64" t="s">
        <v>400</v>
      </c>
      <c r="C199" s="247" t="s">
        <v>401</v>
      </c>
      <c r="D199" s="194">
        <v>23380.82</v>
      </c>
      <c r="E199" s="194">
        <v>55576.81</v>
      </c>
      <c r="F199" s="45">
        <f t="shared" si="26"/>
        <v>237.70256988420422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2276.23</v>
      </c>
      <c r="E201" s="194">
        <v>1530.68</v>
      </c>
      <c r="F201" s="45">
        <f t="shared" si="26"/>
        <v>67.246280033212813</v>
      </c>
    </row>
    <row r="202" spans="1:6" ht="12.75" customHeight="1" x14ac:dyDescent="0.2">
      <c r="A202" s="63">
        <v>34</v>
      </c>
      <c r="B202" s="183" t="s">
        <v>406</v>
      </c>
      <c r="C202" s="247" t="s">
        <v>407</v>
      </c>
      <c r="D202" s="60">
        <f t="shared" ref="D202:E202" si="37">D203+D208+D216</f>
        <v>5650.52</v>
      </c>
      <c r="E202" s="60">
        <f t="shared" si="37"/>
        <v>6319.08</v>
      </c>
      <c r="F202" s="45">
        <f t="shared" si="26"/>
        <v>111.83183140666699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1800.21</v>
      </c>
      <c r="E208" s="60">
        <f t="shared" si="39"/>
        <v>1604.48</v>
      </c>
      <c r="F208" s="45">
        <f t="shared" si="26"/>
        <v>89.127379583493038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1800.21</v>
      </c>
      <c r="E210" s="194">
        <v>1604.48</v>
      </c>
      <c r="F210" s="45">
        <f t="shared" si="26"/>
        <v>89.127379583493038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3850.3100000000004</v>
      </c>
      <c r="E216" s="60">
        <f t="shared" si="40"/>
        <v>4714.6000000000004</v>
      </c>
      <c r="F216" s="45">
        <f t="shared" si="26"/>
        <v>122.44728346548719</v>
      </c>
    </row>
    <row r="217" spans="1:6" ht="12.75" customHeight="1" x14ac:dyDescent="0.2">
      <c r="A217" s="63">
        <v>3431</v>
      </c>
      <c r="B217" s="182" t="s">
        <v>436</v>
      </c>
      <c r="C217" s="247" t="s">
        <v>437</v>
      </c>
      <c r="D217" s="194">
        <v>3548.67</v>
      </c>
      <c r="E217" s="194">
        <v>4236.13</v>
      </c>
      <c r="F217" s="45">
        <f t="shared" si="26"/>
        <v>119.37232822437703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179.38</v>
      </c>
      <c r="E219" s="194">
        <v>235.45</v>
      </c>
      <c r="F219" s="45">
        <f t="shared" si="26"/>
        <v>131.25766529155982</v>
      </c>
    </row>
    <row r="220" spans="1:6" ht="12.75" customHeight="1" x14ac:dyDescent="0.2">
      <c r="A220" s="63">
        <v>3434</v>
      </c>
      <c r="B220" s="65" t="s">
        <v>442</v>
      </c>
      <c r="C220" s="247" t="s">
        <v>443</v>
      </c>
      <c r="D220" s="194">
        <v>122.26</v>
      </c>
      <c r="E220" s="194">
        <v>243.02</v>
      </c>
      <c r="F220" s="45">
        <f t="shared" si="26"/>
        <v>198.77310649435628</v>
      </c>
    </row>
    <row r="221" spans="1:6" ht="12.75" customHeight="1" x14ac:dyDescent="0.2">
      <c r="A221" s="63">
        <v>35</v>
      </c>
      <c r="B221" s="65" t="s">
        <v>444</v>
      </c>
      <c r="C221" s="247" t="s">
        <v>445</v>
      </c>
      <c r="D221" s="60">
        <f t="shared" ref="D221:E221" si="41">D222+D225+D229</f>
        <v>380</v>
      </c>
      <c r="E221" s="60">
        <f t="shared" si="41"/>
        <v>334.83</v>
      </c>
      <c r="F221" s="45">
        <f t="shared" si="26"/>
        <v>88.113157894736844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380</v>
      </c>
      <c r="E225" s="60">
        <f t="shared" si="43"/>
        <v>334.83</v>
      </c>
      <c r="F225" s="45">
        <f t="shared" si="26"/>
        <v>88.113157894736844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380</v>
      </c>
      <c r="E228" s="194">
        <v>334.83</v>
      </c>
      <c r="F228" s="45">
        <f t="shared" si="26"/>
        <v>88.113157894736844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98321.209999999992</v>
      </c>
      <c r="E230" s="60">
        <f>E231+E234+E237+E242+E246+E250+E254+E257</f>
        <v>146943.65</v>
      </c>
      <c r="F230" s="45">
        <f t="shared" ref="F230:F245" si="44">IF(D230&lt;&gt;0,IF(E230/D230&gt;=100,"&gt;&gt;100",E230/D230*100),"-")</f>
        <v>149.45264607707739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53636.93</v>
      </c>
      <c r="E237" s="60">
        <f t="shared" si="47"/>
        <v>95212.4</v>
      </c>
      <c r="F237" s="45">
        <f t="shared" si="44"/>
        <v>177.51276965329669</v>
      </c>
    </row>
    <row r="238" spans="1:6" ht="12" x14ac:dyDescent="0.2">
      <c r="A238" s="63">
        <v>3631</v>
      </c>
      <c r="B238" s="65" t="s">
        <v>478</v>
      </c>
      <c r="C238" s="247" t="s">
        <v>479</v>
      </c>
      <c r="D238" s="194">
        <v>50324.43</v>
      </c>
      <c r="E238" s="194">
        <v>95212.4</v>
      </c>
      <c r="F238" s="45">
        <f t="shared" si="44"/>
        <v>189.19717520893926</v>
      </c>
    </row>
    <row r="239" spans="1:6" ht="12" x14ac:dyDescent="0.2">
      <c r="A239" s="63">
        <v>3632</v>
      </c>
      <c r="B239" s="65" t="s">
        <v>480</v>
      </c>
      <c r="C239" s="247" t="s">
        <v>481</v>
      </c>
      <c r="D239" s="194">
        <v>3312.5</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44684.28</v>
      </c>
      <c r="E246" s="60">
        <f t="shared" si="48"/>
        <v>51731.25</v>
      </c>
      <c r="F246" s="45">
        <f t="shared" ref="F246:F249" si="49">IF(D246&lt;&gt;0,IF(E246/D246&gt;=100,"&gt;&gt;100",E246/D246*100),"-")</f>
        <v>115.77057972065343</v>
      </c>
    </row>
    <row r="247" spans="1:6" ht="12.75" customHeight="1" x14ac:dyDescent="0.2">
      <c r="A247" s="63" t="s">
        <v>493</v>
      </c>
      <c r="B247" s="64" t="s">
        <v>494</v>
      </c>
      <c r="C247" s="247" t="s">
        <v>493</v>
      </c>
      <c r="D247" s="194">
        <v>39489.1</v>
      </c>
      <c r="E247" s="194">
        <v>44936.1</v>
      </c>
      <c r="F247" s="45">
        <f t="shared" si="49"/>
        <v>113.79367977492522</v>
      </c>
    </row>
    <row r="248" spans="1:6" ht="12.75" customHeight="1" x14ac:dyDescent="0.2">
      <c r="A248" s="63" t="s">
        <v>495</v>
      </c>
      <c r="B248" s="64" t="s">
        <v>496</v>
      </c>
      <c r="C248" s="247" t="s">
        <v>495</v>
      </c>
      <c r="D248" s="194">
        <v>5195.18</v>
      </c>
      <c r="E248" s="194">
        <v>6795.15</v>
      </c>
      <c r="F248" s="45">
        <f t="shared" si="49"/>
        <v>130.79720048198521</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192263.24</v>
      </c>
      <c r="E262" s="60">
        <f t="shared" si="55"/>
        <v>223758.9</v>
      </c>
      <c r="F262" s="45">
        <f t="shared" ref="F262:F268" si="56">IF(D262&lt;&gt;0,IF(E262/D262&gt;=100,"&gt;&gt;100",E262/D262*100),"-")</f>
        <v>116.38152982338174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192263.24</v>
      </c>
      <c r="E269" s="60">
        <f t="shared" si="58"/>
        <v>223758.9</v>
      </c>
      <c r="F269" s="45">
        <f t="shared" ref="F269:F272" si="59">IF(D269&lt;&gt;0,IF(E269/D269&gt;=100,"&gt;&gt;100",E269/D269*100),"-")</f>
        <v>116.38152982338174</v>
      </c>
    </row>
    <row r="270" spans="1:6" ht="12.75" customHeight="1" x14ac:dyDescent="0.2">
      <c r="A270" s="63">
        <v>3721</v>
      </c>
      <c r="B270" s="65" t="s">
        <v>533</v>
      </c>
      <c r="C270" s="247" t="s">
        <v>534</v>
      </c>
      <c r="D270" s="194">
        <v>44186.9</v>
      </c>
      <c r="E270" s="194">
        <v>46850.13</v>
      </c>
      <c r="F270" s="45">
        <f t="shared" si="59"/>
        <v>106.02719357999769</v>
      </c>
    </row>
    <row r="271" spans="1:6" ht="12.75" customHeight="1" x14ac:dyDescent="0.2">
      <c r="A271" s="63">
        <v>3722</v>
      </c>
      <c r="B271" s="65" t="s">
        <v>535</v>
      </c>
      <c r="C271" s="247" t="s">
        <v>536</v>
      </c>
      <c r="D271" s="194">
        <v>148076.34</v>
      </c>
      <c r="E271" s="194">
        <v>176908.77</v>
      </c>
      <c r="F271" s="45">
        <f t="shared" si="59"/>
        <v>119.47132810008674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243697.08</v>
      </c>
      <c r="E273" s="60">
        <f t="shared" si="60"/>
        <v>295425.8</v>
      </c>
      <c r="F273" s="45">
        <f t="shared" ref="F273:F277" si="61">IF(D273&lt;&gt;0,IF(E273/D273&gt;=100,"&gt;&gt;100",E273/D273*100),"-")</f>
        <v>121.22664744280071</v>
      </c>
    </row>
    <row r="274" spans="1:6" ht="12.75" customHeight="1" x14ac:dyDescent="0.2">
      <c r="A274" s="63">
        <v>381</v>
      </c>
      <c r="B274" s="64" t="s">
        <v>541</v>
      </c>
      <c r="C274" s="247" t="s">
        <v>542</v>
      </c>
      <c r="D274" s="60">
        <f t="shared" ref="D274:E274" si="62">SUM(D275:D277)</f>
        <v>237900.75</v>
      </c>
      <c r="E274" s="60">
        <f t="shared" si="62"/>
        <v>288425.8</v>
      </c>
      <c r="F274" s="45">
        <f t="shared" si="61"/>
        <v>121.23786915341796</v>
      </c>
    </row>
    <row r="275" spans="1:6" ht="12.75" customHeight="1" x14ac:dyDescent="0.2">
      <c r="A275" s="63">
        <v>3811</v>
      </c>
      <c r="B275" s="64" t="s">
        <v>543</v>
      </c>
      <c r="C275" s="247" t="s">
        <v>544</v>
      </c>
      <c r="D275" s="194">
        <v>237900.75</v>
      </c>
      <c r="E275" s="194">
        <v>288425.8</v>
      </c>
      <c r="F275" s="45">
        <f t="shared" si="61"/>
        <v>121.23786915341796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7000</v>
      </c>
      <c r="F278" s="45">
        <f t="shared" ref="F278:F282" si="64">IF(D278&lt;&gt;0,IF(E278/D278&gt;=100,"&gt;&gt;100",E278/D278*100),"-")</f>
        <v>140</v>
      </c>
    </row>
    <row r="279" spans="1:6" ht="12.75" customHeight="1" x14ac:dyDescent="0.2">
      <c r="A279" s="63">
        <v>3821</v>
      </c>
      <c r="B279" s="64" t="s">
        <v>551</v>
      </c>
      <c r="C279" s="247" t="s">
        <v>552</v>
      </c>
      <c r="D279" s="194">
        <v>5000</v>
      </c>
      <c r="E279" s="194">
        <v>5000</v>
      </c>
      <c r="F279" s="45">
        <f t="shared" si="64"/>
        <v>100</v>
      </c>
    </row>
    <row r="280" spans="1:6" ht="12.75" customHeight="1" x14ac:dyDescent="0.2">
      <c r="A280" s="63">
        <v>3822</v>
      </c>
      <c r="B280" s="64" t="s">
        <v>553</v>
      </c>
      <c r="C280" s="247" t="s">
        <v>554</v>
      </c>
      <c r="D280" s="194">
        <v>0</v>
      </c>
      <c r="E280" s="194">
        <v>2000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796.33</v>
      </c>
      <c r="E283" s="60">
        <f t="shared" si="65"/>
        <v>0</v>
      </c>
      <c r="F283" s="45">
        <f t="shared" ref="F283:F294" si="66">IF(D283&lt;&gt;0,IF(E283/D283&gt;=100,"&gt;&gt;100",E283/D283*100),"-")</f>
        <v>0</v>
      </c>
    </row>
    <row r="284" spans="1:6" ht="12.75" customHeight="1" x14ac:dyDescent="0.2">
      <c r="A284" s="63">
        <v>3831</v>
      </c>
      <c r="B284" s="64" t="s">
        <v>561</v>
      </c>
      <c r="C284" s="247" t="s">
        <v>562</v>
      </c>
      <c r="D284" s="194">
        <v>796.33</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2295211.7200000002</v>
      </c>
      <c r="E299" s="60">
        <f>E152-E297+E298</f>
        <v>2709088.2299999995</v>
      </c>
      <c r="F299" s="45">
        <f t="shared" si="68"/>
        <v>118.0321713414743</v>
      </c>
    </row>
    <row r="300" spans="1:6" ht="12.75" customHeight="1" x14ac:dyDescent="0.2">
      <c r="A300" s="63" t="s">
        <v>582</v>
      </c>
      <c r="B300" s="64" t="s">
        <v>593</v>
      </c>
      <c r="C300" s="247" t="s">
        <v>594</v>
      </c>
      <c r="D300" s="60">
        <f>IF(D6&gt;=D299,D6-D299,0)</f>
        <v>666066.0299999998</v>
      </c>
      <c r="E300" s="60">
        <f>IF(E6&gt;=E299,E6-E299,0)</f>
        <v>2106824.0700000012</v>
      </c>
      <c r="F300" s="45">
        <f t="shared" si="68"/>
        <v>316.30859030597941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94012.85</v>
      </c>
      <c r="E302" s="194">
        <v>283485.39</v>
      </c>
      <c r="F302" s="45">
        <f t="shared" si="68"/>
        <v>301.53898110736986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71183.759999999995</v>
      </c>
      <c r="E304" s="194">
        <v>217564.67</v>
      </c>
      <c r="F304" s="45">
        <f t="shared" si="68"/>
        <v>305.63806969454834</v>
      </c>
    </row>
    <row r="305" spans="1:6" ht="12" x14ac:dyDescent="0.2">
      <c r="A305" s="63">
        <v>9661</v>
      </c>
      <c r="B305" s="220" t="s">
        <v>603</v>
      </c>
      <c r="C305" s="247" t="s">
        <v>604</v>
      </c>
      <c r="D305" s="194">
        <v>10338.780000000001</v>
      </c>
      <c r="E305" s="194">
        <v>8279.27</v>
      </c>
      <c r="F305" s="45">
        <f t="shared" si="68"/>
        <v>80.079757959836655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444519.05</v>
      </c>
      <c r="E360" s="60">
        <f t="shared" si="86"/>
        <v>3243254.6900000004</v>
      </c>
      <c r="F360" s="45">
        <f t="shared" si="72"/>
        <v>729.60983111972371</v>
      </c>
    </row>
    <row r="361" spans="1:6" ht="12.75" customHeight="1" x14ac:dyDescent="0.2">
      <c r="A361" s="63">
        <v>41</v>
      </c>
      <c r="B361" s="64" t="s">
        <v>714</v>
      </c>
      <c r="C361" s="247" t="s">
        <v>715</v>
      </c>
      <c r="D361" s="60">
        <f t="shared" ref="D361:E361" si="87">D362+D366</f>
        <v>0</v>
      </c>
      <c r="E361" s="60">
        <f t="shared" si="87"/>
        <v>18049.38</v>
      </c>
      <c r="F361" s="45" t="str">
        <f t="shared" si="72"/>
        <v>-</v>
      </c>
    </row>
    <row r="362" spans="1:6" ht="12.75" customHeight="1" x14ac:dyDescent="0.2">
      <c r="A362" s="63">
        <v>411</v>
      </c>
      <c r="B362" s="64" t="s">
        <v>716</v>
      </c>
      <c r="C362" s="247" t="s">
        <v>717</v>
      </c>
      <c r="D362" s="60">
        <f t="shared" ref="D362:E362" si="88">SUM(D363:D365)</f>
        <v>0</v>
      </c>
      <c r="E362" s="60">
        <f t="shared" si="88"/>
        <v>18049.38</v>
      </c>
      <c r="F362" s="45" t="str">
        <f t="shared" si="72"/>
        <v>-</v>
      </c>
    </row>
    <row r="363" spans="1:6" ht="12.75" customHeight="1" x14ac:dyDescent="0.2">
      <c r="A363" s="63">
        <v>4111</v>
      </c>
      <c r="B363" s="64" t="s">
        <v>614</v>
      </c>
      <c r="C363" s="247" t="s">
        <v>718</v>
      </c>
      <c r="D363" s="194">
        <v>0</v>
      </c>
      <c r="E363" s="194">
        <v>18049.38</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395523.2</v>
      </c>
      <c r="E373" s="60">
        <f t="shared" si="90"/>
        <v>2223672.7800000003</v>
      </c>
      <c r="F373" s="45">
        <f t="shared" si="72"/>
        <v>562.21045440570879</v>
      </c>
    </row>
    <row r="374" spans="1:6" ht="12.75" customHeight="1" x14ac:dyDescent="0.2">
      <c r="A374" s="63">
        <v>421</v>
      </c>
      <c r="B374" s="64" t="s">
        <v>732</v>
      </c>
      <c r="C374" s="247" t="s">
        <v>733</v>
      </c>
      <c r="D374" s="60">
        <f t="shared" ref="D374:E374" si="91">SUM(D375:D378)</f>
        <v>214233.24</v>
      </c>
      <c r="E374" s="60">
        <f t="shared" si="91"/>
        <v>2118062</v>
      </c>
      <c r="F374" s="45">
        <f t="shared" si="72"/>
        <v>988.67103909738762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25540.13</v>
      </c>
      <c r="E376" s="194">
        <v>1592260.22</v>
      </c>
      <c r="F376" s="45">
        <f t="shared" si="72"/>
        <v>6234.3465753698201</v>
      </c>
    </row>
    <row r="377" spans="1:6" ht="12.75" customHeight="1" x14ac:dyDescent="0.2">
      <c r="A377" s="63">
        <v>4213</v>
      </c>
      <c r="B377" s="64" t="s">
        <v>642</v>
      </c>
      <c r="C377" s="247" t="s">
        <v>736</v>
      </c>
      <c r="D377" s="194">
        <v>107548</v>
      </c>
      <c r="E377" s="194">
        <v>76932.23</v>
      </c>
      <c r="F377" s="45">
        <f t="shared" si="72"/>
        <v>71.532924833562689</v>
      </c>
    </row>
    <row r="378" spans="1:6" ht="12.75" customHeight="1" x14ac:dyDescent="0.2">
      <c r="A378" s="63">
        <v>4214</v>
      </c>
      <c r="B378" s="64" t="s">
        <v>644</v>
      </c>
      <c r="C378" s="247" t="s">
        <v>737</v>
      </c>
      <c r="D378" s="194">
        <v>81145.11</v>
      </c>
      <c r="E378" s="194">
        <v>448869.55</v>
      </c>
      <c r="F378" s="45">
        <f t="shared" si="72"/>
        <v>553.16894634809171</v>
      </c>
    </row>
    <row r="379" spans="1:6" ht="12.75" customHeight="1" x14ac:dyDescent="0.2">
      <c r="A379" s="63">
        <v>422</v>
      </c>
      <c r="B379" s="64" t="s">
        <v>738</v>
      </c>
      <c r="C379" s="247" t="s">
        <v>739</v>
      </c>
      <c r="D379" s="60">
        <f t="shared" ref="D379:E379" si="92">SUM(D380:D387)</f>
        <v>118218.05</v>
      </c>
      <c r="E379" s="60">
        <f t="shared" si="92"/>
        <v>67020.989999999991</v>
      </c>
      <c r="F379" s="45">
        <f t="shared" si="72"/>
        <v>56.692687791754295</v>
      </c>
    </row>
    <row r="380" spans="1:6" ht="12.75" customHeight="1" x14ac:dyDescent="0.2">
      <c r="A380" s="63">
        <v>4221</v>
      </c>
      <c r="B380" s="64" t="s">
        <v>648</v>
      </c>
      <c r="C380" s="247" t="s">
        <v>740</v>
      </c>
      <c r="D380" s="194">
        <v>12918.64</v>
      </c>
      <c r="E380" s="194">
        <v>9151.4500000000007</v>
      </c>
      <c r="F380" s="45">
        <f t="shared" si="72"/>
        <v>70.839113095496131</v>
      </c>
    </row>
    <row r="381" spans="1:6" ht="12.75" customHeight="1" x14ac:dyDescent="0.2">
      <c r="A381" s="63">
        <v>4222</v>
      </c>
      <c r="B381" s="64" t="s">
        <v>741</v>
      </c>
      <c r="C381" s="247" t="s">
        <v>742</v>
      </c>
      <c r="D381" s="194">
        <v>2600</v>
      </c>
      <c r="E381" s="194">
        <v>85.5</v>
      </c>
      <c r="F381" s="45">
        <f t="shared" si="72"/>
        <v>3.2884615384615388</v>
      </c>
    </row>
    <row r="382" spans="1:6" ht="12.75" customHeight="1" x14ac:dyDescent="0.2">
      <c r="A382" s="63">
        <v>4223</v>
      </c>
      <c r="B382" s="64" t="s">
        <v>652</v>
      </c>
      <c r="C382" s="247" t="s">
        <v>743</v>
      </c>
      <c r="D382" s="194">
        <v>7725</v>
      </c>
      <c r="E382" s="194">
        <v>3297.5</v>
      </c>
      <c r="F382" s="45">
        <f t="shared" si="72"/>
        <v>42.686084142394819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14.99</v>
      </c>
      <c r="F384" s="71" t="str">
        <f t="shared" si="72"/>
        <v>-</v>
      </c>
    </row>
    <row r="385" spans="1:6" ht="12.75" customHeight="1" x14ac:dyDescent="0.2">
      <c r="A385" s="63">
        <v>4226</v>
      </c>
      <c r="B385" s="64" t="s">
        <v>658</v>
      </c>
      <c r="C385" s="247" t="s">
        <v>746</v>
      </c>
      <c r="D385" s="194">
        <v>3294.94</v>
      </c>
      <c r="E385" s="194">
        <v>2148.0300000000002</v>
      </c>
      <c r="F385" s="45">
        <f t="shared" si="72"/>
        <v>65.191778909479396</v>
      </c>
    </row>
    <row r="386" spans="1:6" ht="12.75" customHeight="1" x14ac:dyDescent="0.2">
      <c r="A386" s="63">
        <v>4227</v>
      </c>
      <c r="B386" s="183" t="s">
        <v>660</v>
      </c>
      <c r="C386" s="247" t="s">
        <v>747</v>
      </c>
      <c r="D386" s="194">
        <v>91679.47</v>
      </c>
      <c r="E386" s="194">
        <v>52323.519999999997</v>
      </c>
      <c r="F386" s="45">
        <f t="shared" si="72"/>
        <v>57.072232202040432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13868.78</v>
      </c>
      <c r="E393" s="60">
        <f t="shared" si="94"/>
        <v>14775.64</v>
      </c>
      <c r="F393" s="45">
        <f t="shared" si="72"/>
        <v>106.53885922193589</v>
      </c>
    </row>
    <row r="394" spans="1:6" ht="12.75" customHeight="1" x14ac:dyDescent="0.2">
      <c r="A394" s="63">
        <v>4241</v>
      </c>
      <c r="B394" s="64" t="s">
        <v>757</v>
      </c>
      <c r="C394" s="247" t="s">
        <v>758</v>
      </c>
      <c r="D394" s="194">
        <v>13868.78</v>
      </c>
      <c r="E394" s="194">
        <v>14775.64</v>
      </c>
      <c r="F394" s="45">
        <f t="shared" si="72"/>
        <v>106.53885922193589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49203.13</v>
      </c>
      <c r="E401" s="60">
        <f t="shared" si="96"/>
        <v>23814.15</v>
      </c>
      <c r="F401" s="45">
        <f t="shared" si="72"/>
        <v>48.399664818071535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5203.13</v>
      </c>
      <c r="E403" s="194">
        <v>7401.66</v>
      </c>
      <c r="F403" s="45">
        <f t="shared" si="72"/>
        <v>142.25398942559576</v>
      </c>
    </row>
    <row r="404" spans="1:6" ht="12.75" customHeight="1" x14ac:dyDescent="0.2">
      <c r="A404" s="63">
        <v>4263</v>
      </c>
      <c r="B404" s="64" t="s">
        <v>696</v>
      </c>
      <c r="C404" s="247" t="s">
        <v>771</v>
      </c>
      <c r="D404" s="194">
        <v>0</v>
      </c>
      <c r="E404" s="194">
        <v>16412.490000000002</v>
      </c>
      <c r="F404" s="45" t="str">
        <f t="shared" si="72"/>
        <v>-</v>
      </c>
    </row>
    <row r="405" spans="1:6" ht="12.75" customHeight="1" x14ac:dyDescent="0.2">
      <c r="A405" s="63">
        <v>4264</v>
      </c>
      <c r="B405" s="64" t="s">
        <v>698</v>
      </c>
      <c r="C405" s="247" t="s">
        <v>772</v>
      </c>
      <c r="D405" s="194">
        <v>44000</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48995.85</v>
      </c>
      <c r="E412" s="60">
        <f t="shared" si="100"/>
        <v>1001532.53</v>
      </c>
      <c r="F412" s="45">
        <f t="shared" si="72"/>
        <v>2044.1170629757419</v>
      </c>
    </row>
    <row r="413" spans="1:6" ht="12.75" customHeight="1" x14ac:dyDescent="0.2">
      <c r="A413" s="63">
        <v>451</v>
      </c>
      <c r="B413" s="64" t="s">
        <v>785</v>
      </c>
      <c r="C413" s="247" t="s">
        <v>786</v>
      </c>
      <c r="D413" s="194">
        <v>48995.85</v>
      </c>
      <c r="E413" s="194">
        <v>1001532.53</v>
      </c>
      <c r="F413" s="45">
        <f t="shared" si="72"/>
        <v>2044.1170629757419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444519.05</v>
      </c>
      <c r="E418" s="60">
        <f t="shared" si="102"/>
        <v>3243254.6900000004</v>
      </c>
      <c r="F418" s="45">
        <f t="shared" si="72"/>
        <v>729.60983111972371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2961277.75</v>
      </c>
      <c r="E422" s="60">
        <f>E6+E308</f>
        <v>4815912.3000000007</v>
      </c>
      <c r="F422" s="45">
        <f t="shared" si="72"/>
        <v>162.62953719893383</v>
      </c>
    </row>
    <row r="423" spans="1:6" ht="12.75" customHeight="1" x14ac:dyDescent="0.2">
      <c r="A423" s="63" t="s">
        <v>582</v>
      </c>
      <c r="B423" s="64" t="s">
        <v>805</v>
      </c>
      <c r="C423" s="247" t="s">
        <v>806</v>
      </c>
      <c r="D423" s="60">
        <f t="shared" ref="D423:E423" si="103">D299+D360</f>
        <v>2739730.77</v>
      </c>
      <c r="E423" s="60">
        <f t="shared" si="103"/>
        <v>5952342.9199999999</v>
      </c>
      <c r="F423" s="45">
        <f t="shared" si="72"/>
        <v>217.26014049183377</v>
      </c>
    </row>
    <row r="424" spans="1:6" ht="12.75" customHeight="1" x14ac:dyDescent="0.2">
      <c r="A424" s="63" t="s">
        <v>582</v>
      </c>
      <c r="B424" s="64" t="s">
        <v>807</v>
      </c>
      <c r="C424" s="247" t="s">
        <v>808</v>
      </c>
      <c r="D424" s="60">
        <f t="shared" ref="D424:E424" si="104">IF(D422&gt;=D423,D422-D423,0)</f>
        <v>221546.97999999998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1136430.6199999992</v>
      </c>
      <c r="F425" s="45" t="str">
        <f t="shared" si="72"/>
        <v>-</v>
      </c>
    </row>
    <row r="426" spans="1:6" ht="12.75" customHeight="1" x14ac:dyDescent="0.2">
      <c r="A426" s="251" t="s">
        <v>811</v>
      </c>
      <c r="B426" s="183" t="s">
        <v>812</v>
      </c>
      <c r="C426" s="252" t="s">
        <v>813</v>
      </c>
      <c r="D426" s="60">
        <f t="shared" ref="D426:E426" si="106">IF(D302-D303+D419-D420&gt;=0,D302-D303+D419-D420,0)</f>
        <v>94012.85</v>
      </c>
      <c r="E426" s="60">
        <f t="shared" si="106"/>
        <v>283485.39</v>
      </c>
      <c r="F426" s="45">
        <f t="shared" si="72"/>
        <v>301.53898110736986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71183.759999999995</v>
      </c>
      <c r="E428" s="81">
        <f t="shared" si="108"/>
        <v>217564.67</v>
      </c>
      <c r="F428" s="61">
        <f t="shared" si="72"/>
        <v>305.63806969454834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225000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225000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225000</v>
      </c>
      <c r="F497" s="45" t="str">
        <f t="shared" si="109"/>
        <v>-</v>
      </c>
    </row>
    <row r="498" spans="1:6" ht="12.75" customHeight="1" x14ac:dyDescent="0.2">
      <c r="A498" s="63">
        <v>8422</v>
      </c>
      <c r="B498" s="64" t="s">
        <v>956</v>
      </c>
      <c r="C498" s="247" t="s">
        <v>957</v>
      </c>
      <c r="D498" s="194">
        <v>0</v>
      </c>
      <c r="E498" s="194">
        <v>225000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32074.44</v>
      </c>
      <c r="E535" s="60">
        <f>E536+E571+E584+E597+E629</f>
        <v>32074.44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32074.44</v>
      </c>
      <c r="E597" s="60">
        <f t="shared" si="152"/>
        <v>32074.44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32074.44</v>
      </c>
      <c r="E603" s="60">
        <f t="shared" si="154"/>
        <v>32074.44</v>
      </c>
      <c r="F603" s="45">
        <f t="shared" si="109"/>
        <v>100</v>
      </c>
    </row>
    <row r="604" spans="1:6" ht="12.75" customHeight="1" x14ac:dyDescent="0.2">
      <c r="A604" s="63">
        <v>5422</v>
      </c>
      <c r="B604" s="64" t="s">
        <v>1158</v>
      </c>
      <c r="C604" s="247" t="s">
        <v>1159</v>
      </c>
      <c r="D604" s="194">
        <v>32074.44</v>
      </c>
      <c r="E604" s="194">
        <v>32074.44</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192925.56</v>
      </c>
      <c r="F639" s="45" t="str">
        <f t="shared" si="109"/>
        <v>-</v>
      </c>
    </row>
    <row r="640" spans="1:6" ht="12.75" customHeight="1" x14ac:dyDescent="0.2">
      <c r="A640" s="63" t="s">
        <v>582</v>
      </c>
      <c r="B640" s="64" t="s">
        <v>1230</v>
      </c>
      <c r="C640" s="247" t="s">
        <v>1231</v>
      </c>
      <c r="D640" s="60">
        <f>IF(D535-D430&gt;=0,D535-D430,0)</f>
        <v>32074.44</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2961277.75</v>
      </c>
      <c r="E643" s="60">
        <f>E422+E430</f>
        <v>5040912.3000000007</v>
      </c>
      <c r="F643" s="45">
        <f t="shared" si="109"/>
        <v>170.22760867331681</v>
      </c>
    </row>
    <row r="644" spans="1:6" ht="12.75" customHeight="1" x14ac:dyDescent="0.2">
      <c r="A644" s="63" t="s">
        <v>582</v>
      </c>
      <c r="B644" s="64" t="s">
        <v>1238</v>
      </c>
      <c r="C644" s="247" t="s">
        <v>1239</v>
      </c>
      <c r="D644" s="60">
        <f>D423+D535</f>
        <v>2771805.21</v>
      </c>
      <c r="E644" s="60">
        <f>E423+E535</f>
        <v>5984417.3600000003</v>
      </c>
      <c r="F644" s="45">
        <f t="shared" si="109"/>
        <v>215.90324379251746</v>
      </c>
    </row>
    <row r="645" spans="1:6" ht="12.75" customHeight="1" x14ac:dyDescent="0.2">
      <c r="A645" s="63" t="s">
        <v>582</v>
      </c>
      <c r="B645" s="64" t="s">
        <v>1240</v>
      </c>
      <c r="C645" s="247" t="s">
        <v>1241</v>
      </c>
      <c r="D645" s="60">
        <f t="shared" ref="D645:E645" si="163">IF(D643&gt;=D644,D643-D644,0)</f>
        <v>189472.54000000004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943505.05999999959</v>
      </c>
      <c r="F646" s="45" t="str">
        <f t="shared" si="109"/>
        <v>-</v>
      </c>
    </row>
    <row r="647" spans="1:6" ht="24" x14ac:dyDescent="0.2">
      <c r="A647" s="251" t="s">
        <v>1244</v>
      </c>
      <c r="B647" s="64" t="s">
        <v>1245</v>
      </c>
      <c r="C647" s="252" t="s">
        <v>1244</v>
      </c>
      <c r="D647" s="60">
        <f>IF(D426-D427+D641-D642&gt;=0,D426-D427+D641-D642,0)</f>
        <v>94012.85</v>
      </c>
      <c r="E647" s="60">
        <f>IF(E426-E427+E641-E642&gt;=0,E426-E427+E641-E642,0)</f>
        <v>283485.39</v>
      </c>
      <c r="F647" s="45">
        <f t="shared" si="109"/>
        <v>301.53898110736986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283485.39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660019.66999999958</v>
      </c>
      <c r="F650" s="45" t="str">
        <f t="shared" si="109"/>
        <v>-</v>
      </c>
    </row>
    <row r="651" spans="1:6" ht="24" x14ac:dyDescent="0.2">
      <c r="A651" s="249" t="s">
        <v>1252</v>
      </c>
      <c r="B651" s="184" t="s">
        <v>1253</v>
      </c>
      <c r="C651" s="250" t="s">
        <v>1252</v>
      </c>
      <c r="D651" s="196">
        <v>77322.77</v>
      </c>
      <c r="E651" s="196">
        <v>23446.87</v>
      </c>
      <c r="F651" s="61">
        <f t="shared" si="109"/>
        <v>30.323370463836202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249361.41</v>
      </c>
      <c r="E653" s="194">
        <v>474662.32</v>
      </c>
      <c r="F653" s="45">
        <f t="shared" ref="F653:F740" si="167">IF(D653&lt;&gt;0,IF(E653/D653&gt;=100,"&gt;&gt;100",E653/D653*100),"-")</f>
        <v>190.35115337212761</v>
      </c>
    </row>
    <row r="654" spans="1:6" ht="12.75" customHeight="1" x14ac:dyDescent="0.2">
      <c r="A654" s="63" t="s">
        <v>1257</v>
      </c>
      <c r="B654" s="64" t="s">
        <v>1258</v>
      </c>
      <c r="C654" s="247" t="s">
        <v>1257</v>
      </c>
      <c r="D654" s="194">
        <v>3451140.49</v>
      </c>
      <c r="E654" s="194">
        <v>5493702.0199999996</v>
      </c>
      <c r="F654" s="45">
        <f t="shared" si="167"/>
        <v>159.18511680177932</v>
      </c>
    </row>
    <row r="655" spans="1:6" ht="12.75" customHeight="1" x14ac:dyDescent="0.2">
      <c r="A655" s="63" t="s">
        <v>1259</v>
      </c>
      <c r="B655" s="64" t="s">
        <v>1260</v>
      </c>
      <c r="C655" s="247" t="s">
        <v>1259</v>
      </c>
      <c r="D655" s="194">
        <v>3225839.58</v>
      </c>
      <c r="E655" s="194">
        <v>5785678.8799999999</v>
      </c>
      <c r="F655" s="45">
        <f t="shared" si="167"/>
        <v>179.35420334820245</v>
      </c>
    </row>
    <row r="656" spans="1:6" ht="24" x14ac:dyDescent="0.2">
      <c r="A656" s="63">
        <v>11</v>
      </c>
      <c r="B656" s="64" t="s">
        <v>1261</v>
      </c>
      <c r="C656" s="247" t="s">
        <v>1262</v>
      </c>
      <c r="D656" s="60">
        <f t="shared" ref="D656:E656" si="168">+D653+D654-D655</f>
        <v>474662.3200000003</v>
      </c>
      <c r="E656" s="60">
        <f t="shared" si="168"/>
        <v>182685.45999999996</v>
      </c>
      <c r="F656" s="45">
        <f t="shared" si="167"/>
        <v>38.487457778405464</v>
      </c>
    </row>
    <row r="657" spans="1:6" ht="24" x14ac:dyDescent="0.2">
      <c r="A657" s="63" t="s">
        <v>582</v>
      </c>
      <c r="B657" s="64" t="s">
        <v>1263</v>
      </c>
      <c r="C657" s="247" t="s">
        <v>1264</v>
      </c>
      <c r="D657" s="253">
        <v>14</v>
      </c>
      <c r="E657" s="253">
        <v>13</v>
      </c>
      <c r="F657" s="45">
        <f t="shared" si="167"/>
        <v>92.857142857142861</v>
      </c>
    </row>
    <row r="658" spans="1:6" ht="24" x14ac:dyDescent="0.2">
      <c r="A658" s="63" t="s">
        <v>582</v>
      </c>
      <c r="B658" s="64" t="s">
        <v>1265</v>
      </c>
      <c r="C658" s="247" t="s">
        <v>1266</v>
      </c>
      <c r="D658" s="253">
        <v>25</v>
      </c>
      <c r="E658" s="253">
        <v>29</v>
      </c>
      <c r="F658" s="45">
        <f t="shared" si="167"/>
        <v>115.99999999999999</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20</v>
      </c>
      <c r="E660" s="253">
        <v>21</v>
      </c>
      <c r="F660" s="45">
        <f t="shared" si="167"/>
        <v>105</v>
      </c>
    </row>
    <row r="661" spans="1:6" ht="24" x14ac:dyDescent="0.2">
      <c r="A661" s="63" t="s">
        <v>1271</v>
      </c>
      <c r="B661" s="64" t="s">
        <v>1272</v>
      </c>
      <c r="C661" s="247" t="s">
        <v>1273</v>
      </c>
      <c r="D661" s="194">
        <v>30974.240000000002</v>
      </c>
      <c r="E661" s="194">
        <v>35183.31</v>
      </c>
      <c r="F661" s="45">
        <f t="shared" si="167"/>
        <v>113.58893712969227</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77856.88</v>
      </c>
      <c r="F663" s="71" t="str">
        <f t="shared" si="167"/>
        <v>-</v>
      </c>
    </row>
    <row r="664" spans="1:6" ht="12.75" customHeight="1" x14ac:dyDescent="0.2">
      <c r="A664" s="70" t="s">
        <v>1278</v>
      </c>
      <c r="B664" s="65" t="s">
        <v>1279</v>
      </c>
      <c r="C664" s="277" t="s">
        <v>1278</v>
      </c>
      <c r="D664" s="192">
        <v>141623.12</v>
      </c>
      <c r="E664" s="192">
        <v>154933.4</v>
      </c>
      <c r="F664" s="71">
        <f t="shared" si="167"/>
        <v>109.39838071636892</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20.69</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61337.4</v>
      </c>
      <c r="E669" s="194">
        <v>42142.3</v>
      </c>
      <c r="F669" s="45">
        <f t="shared" si="167"/>
        <v>68.705716251422473</v>
      </c>
    </row>
    <row r="670" spans="1:6" ht="12.75" customHeight="1" x14ac:dyDescent="0.2">
      <c r="A670" s="63">
        <v>63312</v>
      </c>
      <c r="B670" s="64" t="s">
        <v>1290</v>
      </c>
      <c r="C670" s="247" t="s">
        <v>1291</v>
      </c>
      <c r="D670" s="194">
        <v>14833.46</v>
      </c>
      <c r="E670" s="194">
        <v>14972.73</v>
      </c>
      <c r="F670" s="45">
        <f t="shared" si="167"/>
        <v>100.93889085890953</v>
      </c>
    </row>
    <row r="671" spans="1:6" ht="12.75" customHeight="1" x14ac:dyDescent="0.2">
      <c r="A671" s="63">
        <v>63313</v>
      </c>
      <c r="B671" s="64" t="s">
        <v>1292</v>
      </c>
      <c r="C671" s="247" t="s">
        <v>1293</v>
      </c>
      <c r="D671" s="194">
        <v>5416.7</v>
      </c>
      <c r="E671" s="194">
        <v>8814.86</v>
      </c>
      <c r="F671" s="45">
        <f t="shared" si="167"/>
        <v>162.7348754776894</v>
      </c>
    </row>
    <row r="672" spans="1:6" ht="12.75" customHeight="1" x14ac:dyDescent="0.2">
      <c r="A672" s="63">
        <v>63314</v>
      </c>
      <c r="B672" s="64" t="s">
        <v>1294</v>
      </c>
      <c r="C672" s="247" t="s">
        <v>1295</v>
      </c>
      <c r="D672" s="194">
        <v>5473.11</v>
      </c>
      <c r="E672" s="194">
        <v>8875.18</v>
      </c>
      <c r="F672" s="45">
        <f t="shared" si="167"/>
        <v>162.15972271706582</v>
      </c>
    </row>
    <row r="673" spans="1:6" ht="12.75" customHeight="1" x14ac:dyDescent="0.2">
      <c r="A673" s="63">
        <v>63321</v>
      </c>
      <c r="B673" s="64" t="s">
        <v>1296</v>
      </c>
      <c r="C673" s="247" t="s">
        <v>1297</v>
      </c>
      <c r="D673" s="194">
        <v>20000</v>
      </c>
      <c r="E673" s="194">
        <v>79846.53</v>
      </c>
      <c r="F673" s="45">
        <f t="shared" si="167"/>
        <v>399.23264999999998</v>
      </c>
    </row>
    <row r="674" spans="1:6" ht="12.75" customHeight="1" x14ac:dyDescent="0.2">
      <c r="A674" s="63">
        <v>63322</v>
      </c>
      <c r="B674" s="64" t="s">
        <v>1298</v>
      </c>
      <c r="C674" s="247" t="s">
        <v>1299</v>
      </c>
      <c r="D674" s="194">
        <v>199080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10350.450000000001</v>
      </c>
      <c r="F677" s="71" t="str">
        <f t="shared" si="167"/>
        <v>-</v>
      </c>
    </row>
    <row r="678" spans="1:6" ht="12.75" customHeight="1" x14ac:dyDescent="0.2">
      <c r="A678" s="70">
        <v>63415</v>
      </c>
      <c r="B678" s="65" t="s">
        <v>1306</v>
      </c>
      <c r="C678" s="278" t="s">
        <v>1307</v>
      </c>
      <c r="D678" s="192">
        <v>14967.8</v>
      </c>
      <c r="E678" s="192">
        <v>12883.92</v>
      </c>
      <c r="F678" s="71">
        <f t="shared" si="167"/>
        <v>86.077579871457402</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21000</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5804.24</v>
      </c>
      <c r="E683" s="192">
        <v>3076.1</v>
      </c>
      <c r="F683" s="71">
        <f t="shared" si="167"/>
        <v>52.997463922925313</v>
      </c>
    </row>
    <row r="684" spans="1:6" ht="24" x14ac:dyDescent="0.2">
      <c r="A684" s="70">
        <v>63613</v>
      </c>
      <c r="B684" s="182" t="s">
        <v>1318</v>
      </c>
      <c r="C684" s="278" t="s">
        <v>1319</v>
      </c>
      <c r="D684" s="192">
        <v>28822.1</v>
      </c>
      <c r="E684" s="192">
        <v>28015.5</v>
      </c>
      <c r="F684" s="71">
        <f t="shared" si="167"/>
        <v>97.201453051651342</v>
      </c>
    </row>
    <row r="685" spans="1:6" ht="24" x14ac:dyDescent="0.2">
      <c r="A685" s="63">
        <v>63622</v>
      </c>
      <c r="B685" s="244" t="s">
        <v>1320</v>
      </c>
      <c r="C685" s="247" t="s">
        <v>1321</v>
      </c>
      <c r="D685" s="194">
        <v>8700</v>
      </c>
      <c r="E685" s="194">
        <v>10600</v>
      </c>
      <c r="F685" s="45">
        <f t="shared" si="167"/>
        <v>121.83908045977012</v>
      </c>
    </row>
    <row r="686" spans="1:6" ht="24" x14ac:dyDescent="0.2">
      <c r="A686" s="63">
        <v>63623</v>
      </c>
      <c r="B686" s="244" t="s">
        <v>1322</v>
      </c>
      <c r="C686" s="247" t="s">
        <v>1323</v>
      </c>
      <c r="D686" s="194">
        <v>600</v>
      </c>
      <c r="E686" s="194">
        <v>600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24000.76</v>
      </c>
      <c r="E706" s="192">
        <v>1753331.34</v>
      </c>
      <c r="F706" s="71">
        <f t="shared" si="167"/>
        <v>7305.3159149960265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91.06</v>
      </c>
      <c r="E712" s="192">
        <v>52.49</v>
      </c>
      <c r="F712" s="71">
        <f t="shared" si="167"/>
        <v>57.643312101910823</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15752.26</v>
      </c>
      <c r="E722" s="192">
        <v>16420.939999999999</v>
      </c>
      <c r="F722" s="71">
        <f t="shared" si="167"/>
        <v>104.24497818090863</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151197.9</v>
      </c>
      <c r="E724" s="192">
        <v>149926.41</v>
      </c>
      <c r="F724" s="71">
        <f t="shared" si="167"/>
        <v>99.159055780536647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12020.58</v>
      </c>
      <c r="E733" s="192">
        <v>441.44</v>
      </c>
      <c r="F733" s="71">
        <f t="shared" si="167"/>
        <v>3.6723685545955358</v>
      </c>
    </row>
    <row r="734" spans="1:6" ht="12.75" customHeight="1" x14ac:dyDescent="0.2">
      <c r="A734" s="70">
        <v>32121</v>
      </c>
      <c r="B734" s="65" t="s">
        <v>1398</v>
      </c>
      <c r="C734" s="278" t="s">
        <v>1399</v>
      </c>
      <c r="D734" s="192">
        <v>27951.98</v>
      </c>
      <c r="E734" s="192">
        <v>32570.58</v>
      </c>
      <c r="F734" s="71">
        <f t="shared" si="167"/>
        <v>116.52333752385343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1259.69</v>
      </c>
      <c r="E736" s="194">
        <v>3617.93</v>
      </c>
      <c r="F736" s="45">
        <f t="shared" si="167"/>
        <v>287.20796386412525</v>
      </c>
    </row>
    <row r="737" spans="1:6" ht="12.75" customHeight="1" x14ac:dyDescent="0.2">
      <c r="A737" s="63" t="s">
        <v>1404</v>
      </c>
      <c r="B737" s="64" t="s">
        <v>1405</v>
      </c>
      <c r="C737" s="247" t="s">
        <v>1404</v>
      </c>
      <c r="D737" s="194">
        <v>5290.48</v>
      </c>
      <c r="E737" s="194">
        <v>1400.69</v>
      </c>
      <c r="F737" s="45">
        <f t="shared" si="167"/>
        <v>26.475669504468407</v>
      </c>
    </row>
    <row r="738" spans="1:6" ht="12.75" customHeight="1" x14ac:dyDescent="0.2">
      <c r="A738" s="63" t="s">
        <v>1406</v>
      </c>
      <c r="B738" s="64" t="s">
        <v>1407</v>
      </c>
      <c r="C738" s="247" t="s">
        <v>1406</v>
      </c>
      <c r="D738" s="194">
        <v>0</v>
      </c>
      <c r="E738" s="194">
        <v>4811.3599999999997</v>
      </c>
      <c r="F738" s="45" t="str">
        <f t="shared" si="167"/>
        <v>-</v>
      </c>
    </row>
    <row r="739" spans="1:6" ht="12.75" customHeight="1" x14ac:dyDescent="0.2">
      <c r="A739" s="70" t="s">
        <v>1408</v>
      </c>
      <c r="B739" s="65" t="s">
        <v>1409</v>
      </c>
      <c r="C739" s="278" t="s">
        <v>1408</v>
      </c>
      <c r="D739" s="192">
        <v>3442.95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1997.53</v>
      </c>
      <c r="E741" s="192">
        <v>1456.53</v>
      </c>
      <c r="F741" s="71">
        <f t="shared" ref="F741:F1006" si="169">IF(D741&lt;&gt;0,IF(E741/D741&gt;=100,"&gt;&gt;100",E741/D741*100),"-")</f>
        <v>72.916551941647938</v>
      </c>
    </row>
    <row r="742" spans="1:6" ht="12.75" customHeight="1" x14ac:dyDescent="0.2">
      <c r="A742" s="70" t="s">
        <v>1414</v>
      </c>
      <c r="B742" s="65" t="s">
        <v>1415</v>
      </c>
      <c r="C742" s="278" t="s">
        <v>1414</v>
      </c>
      <c r="D742" s="192">
        <v>961.15</v>
      </c>
      <c r="E742" s="192">
        <v>1010.82</v>
      </c>
      <c r="F742" s="71">
        <f t="shared" si="169"/>
        <v>105.16776777818239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1988</v>
      </c>
      <c r="E744" s="192">
        <v>2623.44</v>
      </c>
      <c r="F744" s="71">
        <f t="shared" si="170"/>
        <v>131.96378269617705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1800.21</v>
      </c>
      <c r="E757" s="194">
        <v>1604.48</v>
      </c>
      <c r="F757" s="45">
        <f t="shared" si="169"/>
        <v>89.127379583493038</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380</v>
      </c>
      <c r="E777" s="192">
        <v>334.83</v>
      </c>
      <c r="F777" s="71">
        <f t="shared" si="169"/>
        <v>88.113157894736844</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160</v>
      </c>
      <c r="E780" s="192">
        <v>18254.419999999998</v>
      </c>
      <c r="F780" s="71" t="str">
        <f t="shared" si="169"/>
        <v>&gt;&gt;100</v>
      </c>
    </row>
    <row r="781" spans="1:6" ht="12.75" customHeight="1" x14ac:dyDescent="0.2">
      <c r="A781" s="70">
        <v>36315</v>
      </c>
      <c r="B781" s="65" t="s">
        <v>1492</v>
      </c>
      <c r="C781" s="278" t="s">
        <v>1493</v>
      </c>
      <c r="D781" s="192">
        <v>41462.06</v>
      </c>
      <c r="E781" s="192">
        <v>67988.77</v>
      </c>
      <c r="F781" s="71">
        <f t="shared" si="169"/>
        <v>163.97827314899453</v>
      </c>
    </row>
    <row r="782" spans="1:6" ht="12.75" customHeight="1" x14ac:dyDescent="0.2">
      <c r="A782" s="70">
        <v>36316</v>
      </c>
      <c r="B782" s="65" t="s">
        <v>1494</v>
      </c>
      <c r="C782" s="278" t="s">
        <v>1495</v>
      </c>
      <c r="D782" s="192">
        <v>8702.3700000000008</v>
      </c>
      <c r="E782" s="192">
        <v>8969.2099999999991</v>
      </c>
      <c r="F782" s="71">
        <f t="shared" si="169"/>
        <v>103.06629113678225</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3312.5</v>
      </c>
      <c r="E788" s="192">
        <v>0</v>
      </c>
      <c r="F788" s="71">
        <f t="shared" si="169"/>
        <v>0</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10759.6</v>
      </c>
      <c r="E843" s="194">
        <v>7000</v>
      </c>
      <c r="F843" s="45">
        <f t="shared" si="169"/>
        <v>65.058180601509349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21717.16</v>
      </c>
      <c r="E846" s="194">
        <v>21720</v>
      </c>
      <c r="F846" s="45">
        <f t="shared" si="169"/>
        <v>100.01307721635794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11710.14</v>
      </c>
      <c r="E850" s="194">
        <v>18130.13</v>
      </c>
      <c r="F850" s="45">
        <f t="shared" si="169"/>
        <v>154.82419509929005</v>
      </c>
    </row>
    <row r="851" spans="1:6" ht="12.75" customHeight="1" x14ac:dyDescent="0.2">
      <c r="A851" s="63">
        <v>37221</v>
      </c>
      <c r="B851" s="64" t="s">
        <v>1631</v>
      </c>
      <c r="C851" s="247" t="s">
        <v>1632</v>
      </c>
      <c r="D851" s="194">
        <v>83241.95</v>
      </c>
      <c r="E851" s="194">
        <v>91320.9</v>
      </c>
      <c r="F851" s="45">
        <f t="shared" si="169"/>
        <v>109.70538292291326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64834.39</v>
      </c>
      <c r="E855" s="194">
        <v>85587.87</v>
      </c>
      <c r="F855" s="45">
        <f t="shared" si="169"/>
        <v>132.00998729223795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32074.44</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90" zoomScaleNormal="90" workbookViewId="0">
      <selection activeCell="E179" sqref="E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8840900.6799999997</v>
      </c>
      <c r="E6" s="180">
        <f t="shared" si="0"/>
        <v>11386580.41</v>
      </c>
      <c r="F6" s="181">
        <f t="shared" ref="F6:F298" si="1">IF(D6&gt;0,IF(E6/D6&gt;=100,"&gt;&gt;100",E6/D6*100),"-")</f>
        <v>128.79434824733264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7987912.7699999986</v>
      </c>
      <c r="E7" s="79">
        <f t="shared" si="2"/>
        <v>10733407.630000001</v>
      </c>
      <c r="F7" s="71">
        <f t="shared" si="1"/>
        <v>134.370616443274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664806.16999999993</v>
      </c>
      <c r="E8" s="79">
        <f>E9+E10-E11</f>
        <v>682376.5</v>
      </c>
      <c r="F8" s="71">
        <f t="shared" si="1"/>
        <v>102.64292523037204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664015.01</v>
      </c>
      <c r="E9" s="192">
        <v>682064.39</v>
      </c>
      <c r="F9" s="71">
        <f t="shared" si="1"/>
        <v>102.71821867400257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90464.09</v>
      </c>
      <c r="E10" s="192">
        <v>90464.09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89672.93</v>
      </c>
      <c r="E11" s="192">
        <v>90151.98</v>
      </c>
      <c r="F11" s="71">
        <f t="shared" si="1"/>
        <v>100.53421918967074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6369837.5099999988</v>
      </c>
      <c r="E12" s="79">
        <f t="shared" si="3"/>
        <v>6403522.3600000013</v>
      </c>
      <c r="F12" s="71">
        <f t="shared" si="1"/>
        <v>100.5288180420163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6048361.0999999996</v>
      </c>
      <c r="E13" s="79">
        <f t="shared" si="4"/>
        <v>6108234.5700000012</v>
      </c>
      <c r="F13" s="71">
        <f t="shared" si="1"/>
        <v>100.98991229210839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7963.37</v>
      </c>
      <c r="E14" s="192">
        <v>7963.37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2966032.41</v>
      </c>
      <c r="E15" s="192">
        <v>2966032.41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3116501.96</v>
      </c>
      <c r="E16" s="192">
        <v>3193434.19</v>
      </c>
      <c r="F16" s="71">
        <f t="shared" si="1"/>
        <v>102.46854425209474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5179601.96</v>
      </c>
      <c r="E17" s="192">
        <v>5386675.2300000004</v>
      </c>
      <c r="F17" s="71">
        <f t="shared" si="1"/>
        <v>103.99786067730965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5221738.5999999996</v>
      </c>
      <c r="E18" s="192">
        <v>5445870.6299999999</v>
      </c>
      <c r="F18" s="71">
        <f t="shared" si="1"/>
        <v>104.29228743851712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212466.92999999993</v>
      </c>
      <c r="E19" s="79">
        <f t="shared" si="5"/>
        <v>208303.07000000007</v>
      </c>
      <c r="F19" s="71">
        <f t="shared" si="1"/>
        <v>98.040231484495095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179712.54</v>
      </c>
      <c r="E20" s="192">
        <v>189300.32</v>
      </c>
      <c r="F20" s="71">
        <f t="shared" si="1"/>
        <v>105.33506454251884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19806.349999999999</v>
      </c>
      <c r="E21" s="192">
        <v>19891.849999999999</v>
      </c>
      <c r="F21" s="71">
        <f t="shared" si="1"/>
        <v>100.43167973907359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111436</v>
      </c>
      <c r="E22" s="192">
        <v>112873.36</v>
      </c>
      <c r="F22" s="71">
        <f t="shared" si="1"/>
        <v>101.28985247137369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37276.85</v>
      </c>
      <c r="E24" s="192">
        <v>37291.839999999997</v>
      </c>
      <c r="F24" s="71">
        <f t="shared" si="1"/>
        <v>100.04021262526206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51906.55</v>
      </c>
      <c r="E25" s="192">
        <v>54054.58</v>
      </c>
      <c r="F25" s="71">
        <f t="shared" si="1"/>
        <v>104.13826386072662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566722.91</v>
      </c>
      <c r="E26" s="192">
        <v>602670.06000000006</v>
      </c>
      <c r="F26" s="71">
        <f t="shared" si="1"/>
        <v>106.34298514595078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754394.27</v>
      </c>
      <c r="E28" s="192">
        <v>807778.94</v>
      </c>
      <c r="F28" s="71">
        <f t="shared" si="1"/>
        <v>107.07649462926064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10993.870000000003</v>
      </c>
      <c r="E29" s="79">
        <f t="shared" si="6"/>
        <v>5716.8100000000049</v>
      </c>
      <c r="F29" s="71">
        <f t="shared" si="1"/>
        <v>51.999978169652763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51559.48</v>
      </c>
      <c r="E30" s="192">
        <v>51559.48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40565.61</v>
      </c>
      <c r="E34" s="192">
        <v>45842.67</v>
      </c>
      <c r="F34" s="71">
        <f t="shared" si="1"/>
        <v>113.0087036778197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39136.47</v>
      </c>
      <c r="E35" s="79">
        <f t="shared" si="7"/>
        <v>38285.87999999999</v>
      </c>
      <c r="F35" s="71">
        <f t="shared" si="1"/>
        <v>97.826605209923088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138537.41</v>
      </c>
      <c r="E36" s="192">
        <v>153313.04999999999</v>
      </c>
      <c r="F36" s="71">
        <f t="shared" si="1"/>
        <v>110.66545130300905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99400.94</v>
      </c>
      <c r="E40" s="192">
        <v>115027.17</v>
      </c>
      <c r="F40" s="71">
        <f t="shared" si="1"/>
        <v>115.72040465613303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38280.839999999997</v>
      </c>
      <c r="E42" s="192">
        <v>38280.839999999997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38280.839999999997</v>
      </c>
      <c r="E44" s="192">
        <v>38280.839999999997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58879.139999999985</v>
      </c>
      <c r="E45" s="79">
        <f t="shared" si="9"/>
        <v>42982.03</v>
      </c>
      <c r="F45" s="71">
        <f t="shared" si="1"/>
        <v>73.000437846069104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50025.71</v>
      </c>
      <c r="E47" s="192">
        <v>51364.87</v>
      </c>
      <c r="F47" s="71">
        <f t="shared" si="1"/>
        <v>102.67694351564427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164582.74</v>
      </c>
      <c r="E48" s="192">
        <v>164582.74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86690.9</v>
      </c>
      <c r="E49" s="192">
        <v>86690.9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242420.21</v>
      </c>
      <c r="E50" s="192">
        <v>259656.48</v>
      </c>
      <c r="F50" s="71">
        <f t="shared" si="1"/>
        <v>107.11007964228725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127067.69</v>
      </c>
      <c r="E54" s="192">
        <v>130202.63</v>
      </c>
      <c r="F54" s="71">
        <f t="shared" si="1"/>
        <v>102.46714172579985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127067.69</v>
      </c>
      <c r="E55" s="192">
        <v>130202.63</v>
      </c>
      <c r="F55" s="71">
        <f t="shared" si="1"/>
        <v>102.46714172579985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953269.09</v>
      </c>
      <c r="E56" s="79">
        <f t="shared" si="11"/>
        <v>3647508.77</v>
      </c>
      <c r="F56" s="71">
        <f t="shared" si="1"/>
        <v>382.63159985602806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932369.08</v>
      </c>
      <c r="E57" s="192">
        <v>3604233.52</v>
      </c>
      <c r="F57" s="71">
        <f t="shared" si="1"/>
        <v>386.56725081445217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99.75</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20617.77</v>
      </c>
      <c r="E61" s="192">
        <v>43092.76</v>
      </c>
      <c r="F61" s="71">
        <f t="shared" si="1"/>
        <v>209.00786069492483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182.49</v>
      </c>
      <c r="E62" s="192">
        <v>182.49</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852987.91000000015</v>
      </c>
      <c r="E69" s="79">
        <f>E70+E82+E88+E119+E135+E147+E165+E171</f>
        <v>653172.78</v>
      </c>
      <c r="F69" s="71">
        <f t="shared" si="1"/>
        <v>76.574682049127745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474662.32</v>
      </c>
      <c r="E70" s="79">
        <f t="shared" si="12"/>
        <v>182685.46</v>
      </c>
      <c r="F70" s="71">
        <f t="shared" si="1"/>
        <v>38.487457778405499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474662.32</v>
      </c>
      <c r="E71" s="79">
        <f t="shared" si="13"/>
        <v>182685.46</v>
      </c>
      <c r="F71" s="71">
        <f t="shared" si="1"/>
        <v>38.487457778405499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474662.32</v>
      </c>
      <c r="E73" s="192">
        <v>182685.46</v>
      </c>
      <c r="F73" s="71">
        <f t="shared" si="1"/>
        <v>38.487457778405499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5768.53</v>
      </c>
      <c r="E82" s="79">
        <f>SUM(E83:E85)-E86+E87</f>
        <v>5619.48</v>
      </c>
      <c r="F82" s="71">
        <f t="shared" si="1"/>
        <v>97.416152815361968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200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413.75</v>
      </c>
      <c r="E85" s="192">
        <v>246.5</v>
      </c>
      <c r="F85" s="71">
        <f t="shared" si="1"/>
        <v>59.577039274924473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5354.78</v>
      </c>
      <c r="E87" s="192">
        <v>5172.9799999999996</v>
      </c>
      <c r="F87" s="71">
        <f t="shared" si="1"/>
        <v>96.604902535678391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223067.22</v>
      </c>
      <c r="E135" s="79">
        <f t="shared" si="21"/>
        <v>223067.22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223067.22</v>
      </c>
      <c r="E136" s="79">
        <f t="shared" si="22"/>
        <v>223067.22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3981.68</v>
      </c>
      <c r="E140" s="192">
        <v>3981.68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219085.54</v>
      </c>
      <c r="E142" s="192">
        <v>219085.54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72167.070000000007</v>
      </c>
      <c r="E147" s="79">
        <f t="shared" si="24"/>
        <v>218353.75</v>
      </c>
      <c r="F147" s="71">
        <f t="shared" si="1"/>
        <v>302.5670156762634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29552.33</v>
      </c>
      <c r="E148" s="192">
        <v>46920.639999999999</v>
      </c>
      <c r="F148" s="71">
        <f t="shared" si="1"/>
        <v>158.77137268025905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15289.66</v>
      </c>
      <c r="E150" s="79">
        <f t="shared" si="25"/>
        <v>174613.63</v>
      </c>
      <c r="F150" s="71">
        <f t="shared" si="1"/>
        <v>1142.0373638131914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14394.66</v>
      </c>
      <c r="E153" s="192">
        <v>39.78</v>
      </c>
      <c r="F153" s="71">
        <f t="shared" si="1"/>
        <v>0.27635248071159724</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895</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174573.85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20509.21</v>
      </c>
      <c r="E159" s="192">
        <v>17701.87</v>
      </c>
      <c r="F159" s="71">
        <f t="shared" si="1"/>
        <v>86.311808207142064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30151.48</v>
      </c>
      <c r="E160" s="192">
        <v>28698.37</v>
      </c>
      <c r="F160" s="71">
        <f t="shared" si="1"/>
        <v>95.180634582448349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13479.08</v>
      </c>
      <c r="E161" s="192">
        <v>10663.47</v>
      </c>
      <c r="F161" s="71">
        <f t="shared" si="1"/>
        <v>79.111259818919393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2425.34</v>
      </c>
      <c r="E163" s="192">
        <v>321.76</v>
      </c>
      <c r="F163" s="71">
        <f t="shared" si="1"/>
        <v>13.26659354977034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39240.03</v>
      </c>
      <c r="E164" s="192">
        <v>60565.99</v>
      </c>
      <c r="F164" s="71">
        <f t="shared" si="1"/>
        <v>154.34746099837335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77322.77</v>
      </c>
      <c r="E171" s="79">
        <f t="shared" si="27"/>
        <v>23446.87</v>
      </c>
      <c r="F171" s="71">
        <f t="shared" si="1"/>
        <v>30.323370463836202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23446.87</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77322.77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8840900.6799999997</v>
      </c>
      <c r="E176" s="79">
        <f>E177+E251</f>
        <v>11386580.409999998</v>
      </c>
      <c r="F176" s="71">
        <f t="shared" si="1"/>
        <v>128.79434824733264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344157.6</v>
      </c>
      <c r="E177" s="79">
        <f>E178+E197+E203+E219+E247+E248</f>
        <v>1135325.93</v>
      </c>
      <c r="F177" s="71">
        <f t="shared" si="1"/>
        <v>329.88547398052521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193391.83</v>
      </c>
      <c r="E178" s="79">
        <f>SUM(E179:E181)+E185+E186+SUM(E194:E196)</f>
        <v>279000.56</v>
      </c>
      <c r="F178" s="71">
        <f t="shared" si="1"/>
        <v>144.26698377072083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77488.649999999994</v>
      </c>
      <c r="E179" s="192">
        <v>97487.41</v>
      </c>
      <c r="F179" s="71">
        <f t="shared" si="1"/>
        <v>125.80863132858812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70080.350000000006</v>
      </c>
      <c r="E180" s="192">
        <v>78664.47</v>
      </c>
      <c r="F180" s="71">
        <f t="shared" si="1"/>
        <v>112.24896850543698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475.02</v>
      </c>
      <c r="E181" s="79">
        <f t="shared" si="28"/>
        <v>778.62</v>
      </c>
      <c r="F181" s="71">
        <f t="shared" si="1"/>
        <v>163.91309839585702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366.16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475.02</v>
      </c>
      <c r="E184" s="192">
        <v>412.46</v>
      </c>
      <c r="F184" s="71">
        <f t="shared" si="1"/>
        <v>86.83002820933855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933.75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933.75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8676.3700000000008</v>
      </c>
      <c r="E194" s="192">
        <v>42059.02</v>
      </c>
      <c r="F194" s="71">
        <f t="shared" si="1"/>
        <v>484.7536469744835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36671.440000000002</v>
      </c>
      <c r="E196" s="192">
        <v>59077.29</v>
      </c>
      <c r="F196" s="71">
        <f t="shared" si="1"/>
        <v>161.09890966921395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65234.12</v>
      </c>
      <c r="E197" s="79">
        <f>SUM(E198:E202)</f>
        <v>554381.73</v>
      </c>
      <c r="F197" s="71">
        <f t="shared" si="1"/>
        <v>849.83399791397505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65234.12</v>
      </c>
      <c r="E199" s="192">
        <v>386719</v>
      </c>
      <c r="F199" s="71">
        <f t="shared" ref="F199:F202" si="30">IF(D199&gt;0,IF(E199/D199&gt;=100,"&gt;&gt;100",E199/D199*100),"-")</f>
        <v>592.81707180230217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167662.73000000001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85531.65</v>
      </c>
      <c r="E219" s="79">
        <f t="shared" si="34"/>
        <v>278457.21000000002</v>
      </c>
      <c r="F219" s="71">
        <f t="shared" si="1"/>
        <v>325.56043289238545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85531.65</v>
      </c>
      <c r="E220" s="79">
        <f t="shared" si="35"/>
        <v>278457.21000000002</v>
      </c>
      <c r="F220" s="71">
        <f t="shared" si="1"/>
        <v>325.56043289238545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85531.65</v>
      </c>
      <c r="E221" s="192">
        <v>278457.21000000002</v>
      </c>
      <c r="F221" s="71">
        <f t="shared" si="1"/>
        <v>325.56043289238545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23486.43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8496743.0800000001</v>
      </c>
      <c r="E251" s="79">
        <f>+E252+E255-E264+E274+E291</f>
        <v>10251254.479999999</v>
      </c>
      <c r="F251" s="71">
        <f t="shared" si="1"/>
        <v>120.64922269016046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8142073.9299999997</v>
      </c>
      <c r="E252" s="79">
        <f>E253-E254</f>
        <v>10694643.229999999</v>
      </c>
      <c r="F252" s="71">
        <f t="shared" si="1"/>
        <v>131.35035768460531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8227605.5800000001</v>
      </c>
      <c r="E253" s="192">
        <v>10973100.439999999</v>
      </c>
      <c r="F253" s="71">
        <f t="shared" si="1"/>
        <v>133.36930572697676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85531.65</v>
      </c>
      <c r="E254" s="192">
        <v>278457.21000000002</v>
      </c>
      <c r="F254" s="71">
        <f t="shared" si="1"/>
        <v>325.56043289238545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283485.39</v>
      </c>
      <c r="E255" s="79">
        <f>E256-E260</f>
        <v>-660019.66999999993</v>
      </c>
      <c r="F255" s="71">
        <f t="shared" si="1"/>
        <v>-232.82316947621177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490346.3</v>
      </c>
      <c r="E256" s="79">
        <f>SUM(E257:E259)</f>
        <v>735812.73</v>
      </c>
      <c r="F256" s="71">
        <f t="shared" si="1"/>
        <v>150.05981079086354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490346.3</v>
      </c>
      <c r="E257" s="192">
        <v>542887.17000000004</v>
      </c>
      <c r="F257" s="71">
        <f t="shared" si="1"/>
        <v>110.71505383032361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192925.56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206860.91</v>
      </c>
      <c r="E260" s="79">
        <f>SUM(E261:E263)</f>
        <v>1395832.4</v>
      </c>
      <c r="F260" s="71">
        <f t="shared" si="1"/>
        <v>674.7685679232485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174786.47</v>
      </c>
      <c r="E262" s="192">
        <v>1395832.4</v>
      </c>
      <c r="F262" s="71">
        <f t="shared" si="1"/>
        <v>798.59293456753255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32074.44</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933.75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933.75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71183.759999999995</v>
      </c>
      <c r="E274" s="79">
        <f>SUM(E275:E277)+SUM(E286:E290)</f>
        <v>217564.66999999998</v>
      </c>
      <c r="F274" s="71">
        <f t="shared" si="1"/>
        <v>305.63806969454828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13947.82</v>
      </c>
      <c r="E275" s="192">
        <v>25720.95</v>
      </c>
      <c r="F275" s="71">
        <f t="shared" ref="F275:F290" si="39">IF(D275&gt;0,IF(E275/D275&gt;=100,"&gt;&gt;100",E275/D275*100),"-")</f>
        <v>184.40838783408449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14394.66</v>
      </c>
      <c r="E277" s="79">
        <f>SUM(E278:E285)</f>
        <v>159356.76999999999</v>
      </c>
      <c r="F277" s="71">
        <f t="shared" si="39"/>
        <v>1107.0547689212526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14394.66</v>
      </c>
      <c r="E280" s="192">
        <v>39.78</v>
      </c>
      <c r="F280" s="71">
        <f t="shared" si="39"/>
        <v>0.27635248071159724</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159316.99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11749.32</v>
      </c>
      <c r="E286" s="192">
        <v>7744.92</v>
      </c>
      <c r="F286" s="71">
        <f t="shared" si="39"/>
        <v>65.918027596490688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18718.09</v>
      </c>
      <c r="E287" s="192">
        <v>16441.25</v>
      </c>
      <c r="F287" s="71">
        <f t="shared" si="39"/>
        <v>87.83615208603014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10248.780000000001</v>
      </c>
      <c r="E288" s="192">
        <v>8279.27</v>
      </c>
      <c r="F288" s="71">
        <f t="shared" si="39"/>
        <v>80.782980998713995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2125.09</v>
      </c>
      <c r="E290" s="192">
        <v>21.51</v>
      </c>
      <c r="F290" s="71">
        <f t="shared" si="39"/>
        <v>1.0121924247914205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1718777.08</v>
      </c>
      <c r="E297" s="79">
        <f t="shared" si="42"/>
        <v>8729351.8000000007</v>
      </c>
      <c r="F297" s="71">
        <f t="shared" si="1"/>
        <v>507.88155727559507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1718777.08</v>
      </c>
      <c r="E298" s="193">
        <v>8729351.8000000007</v>
      </c>
      <c r="F298" s="75">
        <f t="shared" si="1"/>
        <v>507.88155727559507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79698.75</v>
      </c>
      <c r="E302" s="192">
        <v>95765.67</v>
      </c>
      <c r="F302" s="71">
        <f t="shared" si="43"/>
        <v>120.15956335576155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31708.35</v>
      </c>
      <c r="E303" s="192">
        <v>183154.07</v>
      </c>
      <c r="F303" s="71">
        <f t="shared" si="43"/>
        <v>577.62094211777026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569.88</v>
      </c>
      <c r="E308" s="192">
        <v>388.08</v>
      </c>
      <c r="F308" s="71">
        <f t="shared" si="43"/>
        <v>68.098547062539481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4784.8999999999996</v>
      </c>
      <c r="E309" s="192">
        <v>4784.8999999999996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13099.07</v>
      </c>
      <c r="E336" s="192">
        <v>11337.04</v>
      </c>
      <c r="F336" s="71">
        <f t="shared" si="43"/>
        <v>86.548434354499975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180292.76</v>
      </c>
      <c r="E337" s="192">
        <v>267663.52</v>
      </c>
      <c r="F337" s="71">
        <f t="shared" si="43"/>
        <v>148.46049281180231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18354.12</v>
      </c>
      <c r="E338" s="192">
        <v>159560.99</v>
      </c>
      <c r="F338" s="71">
        <f t="shared" si="43"/>
        <v>869.34699130222532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46880</v>
      </c>
      <c r="E339" s="192">
        <v>394820.74</v>
      </c>
      <c r="F339" s="71">
        <f t="shared" si="43"/>
        <v>842.19441126279867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85531.65</v>
      </c>
      <c r="E343" s="192">
        <v>278457.21000000002</v>
      </c>
      <c r="F343" s="71">
        <f t="shared" si="43"/>
        <v>325.56043289238545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23407.62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78.81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237478.05</v>
      </c>
      <c r="E387" s="192">
        <v>233148.77</v>
      </c>
      <c r="F387" s="71">
        <f t="shared" si="44"/>
        <v>98.176976777432685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995013.41</v>
      </c>
      <c r="E389" s="192">
        <v>0</v>
      </c>
      <c r="F389" s="71">
        <f t="shared" si="44"/>
        <v>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485445.62</v>
      </c>
      <c r="E391" s="288">
        <v>2652756.6800000002</v>
      </c>
      <c r="F391" s="263">
        <f t="shared" si="44"/>
        <v>546.45805229430243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2783665.16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3058941.19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840</v>
      </c>
      <c r="E397" s="284">
        <v>840</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J17" sqref="J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538480.67999999993</v>
      </c>
      <c r="E5" s="58">
        <f t="shared" si="0"/>
        <v>674745.42</v>
      </c>
      <c r="F5" s="59">
        <f t="shared" ref="F5:F141" si="1">IF(D5&gt;0,IF(E5/D5&gt;=100,"&gt;&gt;100",E5/D5*100),"-")</f>
        <v>125.30540928599333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536680.47</v>
      </c>
      <c r="E6" s="60">
        <f t="shared" si="2"/>
        <v>673507.10000000009</v>
      </c>
      <c r="F6" s="45">
        <f t="shared" si="1"/>
        <v>125.49498959781415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46202.78</v>
      </c>
      <c r="E7" s="194">
        <v>72092.92</v>
      </c>
      <c r="F7" s="45">
        <f t="shared" si="1"/>
        <v>156.03589221254651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490477.69</v>
      </c>
      <c r="E8" s="194">
        <v>601414.18000000005</v>
      </c>
      <c r="F8" s="45">
        <f t="shared" si="1"/>
        <v>122.6180501706408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1800.21</v>
      </c>
      <c r="E20" s="194">
        <v>1238.32</v>
      </c>
      <c r="F20" s="45">
        <f t="shared" si="1"/>
        <v>68.787530343682121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127774.56</v>
      </c>
      <c r="E28" s="60">
        <f t="shared" si="6"/>
        <v>109584.97</v>
      </c>
      <c r="F28" s="45">
        <f t="shared" si="1"/>
        <v>85.764310203846534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3312.5</v>
      </c>
      <c r="E29" s="194">
        <v>0</v>
      </c>
      <c r="F29" s="45">
        <f t="shared" si="1"/>
        <v>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123462.06</v>
      </c>
      <c r="E30" s="194">
        <v>108584.97</v>
      </c>
      <c r="F30" s="45">
        <f t="shared" si="1"/>
        <v>87.950071463249529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1000</v>
      </c>
      <c r="E34" s="194">
        <v>1000</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668980.78999999992</v>
      </c>
      <c r="E35" s="60">
        <f t="shared" si="7"/>
        <v>552664.53</v>
      </c>
      <c r="F35" s="45">
        <f t="shared" si="1"/>
        <v>82.612914789376845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1990.84</v>
      </c>
      <c r="E36" s="60">
        <f t="shared" si="8"/>
        <v>1990.84</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1990.84</v>
      </c>
      <c r="E38" s="194">
        <v>1990.84</v>
      </c>
      <c r="F38" s="45">
        <f t="shared" si="1"/>
        <v>100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9279.8700000000008</v>
      </c>
      <c r="E39" s="60">
        <f t="shared" si="9"/>
        <v>9550.0400000000009</v>
      </c>
      <c r="F39" s="45">
        <f t="shared" si="1"/>
        <v>102.91135543924645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9279.8700000000008</v>
      </c>
      <c r="E40" s="194">
        <v>9550.0400000000009</v>
      </c>
      <c r="F40" s="45">
        <f t="shared" si="1"/>
        <v>102.91135543924645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527806.71999999997</v>
      </c>
      <c r="E54" s="60">
        <f t="shared" si="12"/>
        <v>336962.18</v>
      </c>
      <c r="F54" s="45">
        <f t="shared" si="1"/>
        <v>63.841964725269129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527806.71999999997</v>
      </c>
      <c r="E55" s="194">
        <v>336962.18</v>
      </c>
      <c r="F55" s="45">
        <f t="shared" si="1"/>
        <v>63.841964725269129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506.16</v>
      </c>
      <c r="E60" s="194">
        <v>506.16</v>
      </c>
      <c r="F60" s="45">
        <f t="shared" si="1"/>
        <v>100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129397.2</v>
      </c>
      <c r="E61" s="60">
        <f t="shared" si="13"/>
        <v>203655.31</v>
      </c>
      <c r="F61" s="45">
        <f t="shared" si="1"/>
        <v>157.38772554583872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129397.2</v>
      </c>
      <c r="E64" s="194">
        <v>203655.31</v>
      </c>
      <c r="F64" s="45">
        <f t="shared" si="1"/>
        <v>157.38772554583872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97576.75</v>
      </c>
      <c r="E75" s="60">
        <f t="shared" si="15"/>
        <v>66495.48</v>
      </c>
      <c r="F75" s="45">
        <f t="shared" si="1"/>
        <v>68.146848506432107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66039.62</v>
      </c>
      <c r="E76" s="194">
        <v>47546.7</v>
      </c>
      <c r="F76" s="45">
        <f t="shared" si="1"/>
        <v>71.997234387478301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3462.5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28074.63</v>
      </c>
      <c r="E81" s="194">
        <v>18948.78</v>
      </c>
      <c r="F81" s="45">
        <f t="shared" si="1"/>
        <v>67.494317823600866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229618.36</v>
      </c>
      <c r="E82" s="60">
        <f t="shared" si="16"/>
        <v>556421.51</v>
      </c>
      <c r="F82" s="45">
        <f t="shared" si="1"/>
        <v>242.324485724922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77566.149999999994</v>
      </c>
      <c r="E84" s="194">
        <v>96197.34</v>
      </c>
      <c r="F84" s="45">
        <f t="shared" si="1"/>
        <v>124.01974314826765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69999.88</v>
      </c>
      <c r="E85" s="194">
        <v>84197.51</v>
      </c>
      <c r="F85" s="45">
        <f t="shared" si="1"/>
        <v>120.28236334119428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82052.33</v>
      </c>
      <c r="E86" s="194">
        <v>376026.66</v>
      </c>
      <c r="F86" s="45">
        <f t="shared" si="1"/>
        <v>458.27663882305353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8108.1</v>
      </c>
      <c r="E89" s="60">
        <f t="shared" si="17"/>
        <v>10942.21</v>
      </c>
      <c r="F89" s="45">
        <f t="shared" si="1"/>
        <v>134.9540582873916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8108.1</v>
      </c>
      <c r="E104" s="194">
        <v>10942.21</v>
      </c>
      <c r="F104" s="45">
        <f t="shared" si="1"/>
        <v>134.9540582873916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116415.94</v>
      </c>
      <c r="E107" s="60">
        <f t="shared" si="21"/>
        <v>152796.54</v>
      </c>
      <c r="F107" s="45">
        <f t="shared" si="1"/>
        <v>131.2505314993806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61787.72</v>
      </c>
      <c r="E108" s="194">
        <v>39343.35</v>
      </c>
      <c r="F108" s="45">
        <f t="shared" si="1"/>
        <v>63.675031219795777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49628.22</v>
      </c>
      <c r="E109" s="194">
        <v>108453.19</v>
      </c>
      <c r="F109" s="45">
        <f t="shared" si="1"/>
        <v>218.53129126936247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v>
      </c>
      <c r="E111" s="194">
        <v>5000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904072.82</v>
      </c>
      <c r="E114" s="60">
        <f t="shared" si="22"/>
        <v>3769163.08</v>
      </c>
      <c r="F114" s="45">
        <f t="shared" si="1"/>
        <v>416.90923525385932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838937.7</v>
      </c>
      <c r="E115" s="60">
        <f t="shared" si="23"/>
        <v>3703265.3</v>
      </c>
      <c r="F115" s="45">
        <f t="shared" si="1"/>
        <v>441.42315931206815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668775.13</v>
      </c>
      <c r="E116" s="194">
        <v>873365.23</v>
      </c>
      <c r="F116" s="45">
        <f t="shared" si="1"/>
        <v>130.59176258542985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170162.57</v>
      </c>
      <c r="E117" s="194">
        <v>2829900.07</v>
      </c>
      <c r="F117" s="45">
        <f t="shared" si="1"/>
        <v>1663.0567286330947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36330.65</v>
      </c>
      <c r="E118" s="60">
        <f t="shared" si="24"/>
        <v>35180.81</v>
      </c>
      <c r="F118" s="45">
        <f t="shared" si="1"/>
        <v>96.835069011977481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36330.65</v>
      </c>
      <c r="E119" s="194">
        <v>35180.81</v>
      </c>
      <c r="F119" s="45">
        <f t="shared" si="1"/>
        <v>96.835069011977481</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28804.47</v>
      </c>
      <c r="E126" s="194">
        <v>30716.97</v>
      </c>
      <c r="F126" s="45">
        <f t="shared" si="1"/>
        <v>106.6395944796068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48702.770000000004</v>
      </c>
      <c r="E129" s="60">
        <f t="shared" si="26"/>
        <v>59529.18</v>
      </c>
      <c r="F129" s="45">
        <f t="shared" si="1"/>
        <v>122.22955696359774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414.76</v>
      </c>
      <c r="E134" s="194">
        <v>1244.28</v>
      </c>
      <c r="F134" s="45">
        <f t="shared" si="1"/>
        <v>300</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10750</v>
      </c>
      <c r="E135" s="194">
        <v>7000</v>
      </c>
      <c r="F135" s="45">
        <f t="shared" si="1"/>
        <v>65.116279069767444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1055.8599999999999</v>
      </c>
      <c r="E137" s="194">
        <v>839.47</v>
      </c>
      <c r="F137" s="45">
        <f t="shared" si="1"/>
        <v>79.505805693936708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15969.46</v>
      </c>
      <c r="E138" s="194">
        <v>22665.43</v>
      </c>
      <c r="F138" s="45">
        <f t="shared" si="1"/>
        <v>141.92984609373141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20512.689999999999</v>
      </c>
      <c r="E140" s="194">
        <v>27780</v>
      </c>
      <c r="F140" s="45">
        <f t="shared" si="1"/>
        <v>135.42836166295109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2739730.7699999996</v>
      </c>
      <c r="E141" s="81">
        <f t="shared" si="28"/>
        <v>5952342.9199999999</v>
      </c>
      <c r="F141" s="61">
        <f t="shared" si="1"/>
        <v>217.26014049183382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22516.280000000002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2087.5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2087.5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2087.5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20428.780000000002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19781.330000000002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19781.330000000002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647.45000000000005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647.45000000000005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344157.6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8299670.29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3938675.76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1111611.58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839812.16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6432.76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334.83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149540.6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247240.24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296425.8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1287277.79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2622441.4500000002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225000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225000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1513553.08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7508501.959999999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3853067.03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1091612.82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831228.04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6129.16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334.83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148606.85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213857.59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296425.8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1264871.94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2133293.84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32074.44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32074.44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1490066.65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1135325.9300000016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170898.03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11337.04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4765.4799999999996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3772.57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217.91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8.7100000000000009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766.29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6571.56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6571.56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159560.99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158916.99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644</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964427.9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267663.52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394820.74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278457.21000000002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23486.43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28645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2026-02-25T10:38:18Z</cp:lastPrinted>
  <dcterms:created xsi:type="dcterms:W3CDTF">2022-04-01T05:14:30Z</dcterms:created>
  <dcterms:modified xsi:type="dcterms:W3CDTF">2026-02-25T11:03:10Z</dcterms:modified>
</cp:coreProperties>
</file>